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V:\2025\CVB\KS MEDIA LIST\"/>
    </mc:Choice>
  </mc:AlternateContent>
  <xr:revisionPtr revIDLastSave="0" documentId="8_{8F011C99-1B67-4F74-B5B9-F581CDBC5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tlets List Members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3" i="1" l="1"/>
  <c r="I333" i="1"/>
  <c r="G333" i="1"/>
  <c r="I306" i="1"/>
  <c r="G306" i="1"/>
  <c r="K283" i="1"/>
  <c r="I283" i="1"/>
  <c r="G283" i="1"/>
  <c r="K277" i="1"/>
  <c r="I277" i="1"/>
  <c r="G277" i="1"/>
  <c r="K250" i="1"/>
  <c r="I250" i="1"/>
  <c r="G250" i="1"/>
  <c r="G246" i="1"/>
  <c r="K244" i="1"/>
  <c r="I244" i="1"/>
  <c r="G244" i="1"/>
  <c r="K243" i="1"/>
  <c r="I243" i="1"/>
  <c r="G243" i="1"/>
  <c r="K242" i="1"/>
  <c r="I242" i="1"/>
  <c r="G242" i="1"/>
  <c r="K241" i="1"/>
  <c r="I241" i="1"/>
  <c r="G241" i="1"/>
  <c r="I240" i="1"/>
  <c r="G240" i="1"/>
  <c r="I227" i="1"/>
  <c r="G227" i="1"/>
  <c r="I220" i="1"/>
  <c r="G220" i="1"/>
  <c r="K206" i="1"/>
  <c r="I206" i="1"/>
  <c r="G206" i="1"/>
  <c r="K194" i="1"/>
  <c r="I194" i="1"/>
  <c r="G194" i="1"/>
  <c r="I191" i="1"/>
  <c r="G191" i="1"/>
  <c r="K160" i="1"/>
  <c r="I160" i="1"/>
  <c r="G160" i="1"/>
  <c r="K159" i="1"/>
  <c r="I159" i="1"/>
  <c r="G159" i="1"/>
  <c r="K158" i="1"/>
  <c r="I158" i="1"/>
  <c r="G158" i="1"/>
  <c r="G143" i="1"/>
  <c r="I143" i="1"/>
  <c r="K143" i="1"/>
  <c r="G71" i="1"/>
  <c r="I71" i="1"/>
  <c r="K71" i="1"/>
  <c r="G15" i="1"/>
  <c r="I15" i="1"/>
  <c r="K15" i="1"/>
  <c r="G39" i="1"/>
  <c r="I39" i="1"/>
  <c r="K39" i="1"/>
  <c r="G50" i="1"/>
  <c r="I50" i="1"/>
  <c r="K50" i="1"/>
  <c r="G59" i="1"/>
  <c r="I59" i="1"/>
  <c r="K59" i="1"/>
  <c r="G85" i="1"/>
  <c r="I85" i="1"/>
  <c r="K85" i="1"/>
  <c r="G10" i="1"/>
  <c r="I10" i="1"/>
  <c r="K10" i="1"/>
  <c r="G27" i="1"/>
  <c r="I27" i="1"/>
  <c r="K27" i="1"/>
  <c r="G52" i="1"/>
  <c r="I52" i="1"/>
  <c r="K52" i="1"/>
  <c r="L52" i="1"/>
  <c r="G5" i="1"/>
  <c r="I5" i="1"/>
  <c r="K5" i="1"/>
  <c r="G11" i="1"/>
  <c r="I11" i="1"/>
  <c r="G74" i="1"/>
  <c r="I74" i="1"/>
  <c r="G145" i="1"/>
  <c r="I145" i="1"/>
  <c r="K145" i="1"/>
  <c r="G46" i="1"/>
  <c r="I46" i="1"/>
  <c r="G78" i="1"/>
  <c r="I78" i="1"/>
  <c r="G123" i="1"/>
  <c r="I1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tc={4951D0FF-0E6E-4FB4-81FB-50D41BC416C7}</author>
  </authors>
  <commentList>
    <comment ref="E10" authorId="0" shapeId="0" xr:uid="{4951D0FF-0E6E-4FB4-81FB-50D41BC416C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name has changed to The Cowley Courier Traveloer with a new email: daseaton@ctnewsonline.com</t>
      </text>
    </comment>
  </commentList>
</comments>
</file>

<file path=xl/sharedStrings.xml><?xml version="1.0" encoding="utf-8"?>
<sst xmlns="http://schemas.openxmlformats.org/spreadsheetml/2006/main" count="1898" uniqueCount="1276">
  <si>
    <t>Outlet Name</t>
  </si>
  <si>
    <t>Media Market</t>
  </si>
  <si>
    <t>Email</t>
  </si>
  <si>
    <t>Phone number</t>
  </si>
  <si>
    <t>Outlet URL</t>
  </si>
  <si>
    <t>Location</t>
  </si>
  <si>
    <t>Facebook</t>
  </si>
  <si>
    <t>Twitter</t>
  </si>
  <si>
    <t>LinkedIn</t>
  </si>
  <si>
    <t>Pinterest</t>
  </si>
  <si>
    <t>Flickr</t>
  </si>
  <si>
    <t>Audience</t>
  </si>
  <si>
    <t>Language</t>
  </si>
  <si>
    <t>UVM</t>
  </si>
  <si>
    <t>Domain Authority (provided by Moz)</t>
  </si>
  <si>
    <t>Frequency</t>
  </si>
  <si>
    <t>Days published</t>
  </si>
  <si>
    <t>Country</t>
  </si>
  <si>
    <t>Topeka Capital-Journal</t>
  </si>
  <si>
    <t>Topeka</t>
  </si>
  <si>
    <t>news@cjonline.com</t>
  </si>
  <si>
    <t>+1 (785) 295 1111</t>
  </si>
  <si>
    <t>616 SE Jefferson Topeka, Kansas 66607 United States of America</t>
  </si>
  <si>
    <t>CJOnline</t>
  </si>
  <si>
    <t>&lt;Language: English&gt;</t>
  </si>
  <si>
    <t>Daily</t>
  </si>
  <si>
    <t>Tuesday, Wednesday, Thursday, Friday, Saturday, Sunday</t>
  </si>
  <si>
    <t>United States of America</t>
  </si>
  <si>
    <t>Salina Journal</t>
  </si>
  <si>
    <t>Wichita-Hutchinson Plus</t>
  </si>
  <si>
    <t>news@salina.com</t>
  </si>
  <si>
    <t>+1 (785) 823 6363</t>
  </si>
  <si>
    <t>333 S 4th St. Salina, Kansas 67401 United States of America</t>
  </si>
  <si>
    <t>salinajournal</t>
  </si>
  <si>
    <t>24064</t>
  </si>
  <si>
    <t>Monday, Tuesday, Wednesday, Thursday, Friday, Saturday, Sunday</t>
  </si>
  <si>
    <t>The University Daily Kansan</t>
  </si>
  <si>
    <t>Kansas City</t>
  </si>
  <si>
    <t>editor@kansan.com</t>
  </si>
  <si>
    <t>+1 (785) 864 4358</t>
  </si>
  <si>
    <t>1435 Jayhawk Boulevard 109 Stauffer-Flint Hall Lawrence, Kansas 66045 United States of America</t>
  </si>
  <si>
    <t>KansanNews</t>
  </si>
  <si>
    <t>11250</t>
  </si>
  <si>
    <t>Winfield Courier</t>
  </si>
  <si>
    <t>courier@winfieldcourier.com</t>
  </si>
  <si>
    <t>+1 (620) 221 1050</t>
  </si>
  <si>
    <t>201 E. 9th Ave. P.O. Box 543 Winfield, Kansas 67156 United States of America</t>
  </si>
  <si>
    <t>winfieldcourier</t>
  </si>
  <si>
    <t>Tuesday, Wednesday, Thursday, Friday, Saturday</t>
  </si>
  <si>
    <t>Lawrence Journal-World</t>
  </si>
  <si>
    <t>news@ljworld.com</t>
  </si>
  <si>
    <t>+1 (785) 843 1000</t>
  </si>
  <si>
    <t>1035 N. Third Street Lawrence, Kansas 66044 United States of America</t>
  </si>
  <si>
    <t>LJWorld</t>
  </si>
  <si>
    <t>10092</t>
  </si>
  <si>
    <t>Hutchinson News</t>
  </si>
  <si>
    <t>newsclerk@hutchnews.com</t>
  </si>
  <si>
    <t>+1 (620) 694 5700</t>
  </si>
  <si>
    <t>300 W. 2nd Ave. Hutchinson, Kansas 67504 United States of America</t>
  </si>
  <si>
    <t>HutchNews</t>
  </si>
  <si>
    <t>25722</t>
  </si>
  <si>
    <t>Chanute Tribune</t>
  </si>
  <si>
    <t>Joplin-Pittsburg</t>
  </si>
  <si>
    <t>+1 (620) 431 4100</t>
  </si>
  <si>
    <t>26 W. Main Chanute, Kansas 66720 United States of America</t>
  </si>
  <si>
    <t>ChanuteTribune</t>
  </si>
  <si>
    <t>3699</t>
  </si>
  <si>
    <t>&lt;Language: English&gt;, &lt;Language: Spanish&gt;</t>
  </si>
  <si>
    <t>Emporia Gazette</t>
  </si>
  <si>
    <t>news@emporia.com</t>
  </si>
  <si>
    <t>+1 (620) 342 4800</t>
  </si>
  <si>
    <t>517 Merchant St. Emporia, Kansas 66801 United States of America</t>
  </si>
  <si>
    <t>emporiagazette</t>
  </si>
  <si>
    <t>5955</t>
  </si>
  <si>
    <t>Monday, Tuesday, Wednesday, Thursday, Friday, Saturday</t>
  </si>
  <si>
    <t>news@mcphersonsentinel.com</t>
  </si>
  <si>
    <t>116 S Main McPherson, Kansas 67460 United States of America</t>
  </si>
  <si>
    <t>macsentinel</t>
  </si>
  <si>
    <t>3442</t>
  </si>
  <si>
    <t>Garden City Telegram</t>
  </si>
  <si>
    <t>newsroom@gctelegram.com</t>
  </si>
  <si>
    <t>+1 (620) 275 8500</t>
  </si>
  <si>
    <t>310 N 7th St. Garden City, Kansas 67846 United States of America</t>
  </si>
  <si>
    <t>GCTelegram</t>
  </si>
  <si>
    <t>7924</t>
  </si>
  <si>
    <t>Hays Daily News</t>
  </si>
  <si>
    <t>newsroom@dailynews.net</t>
  </si>
  <si>
    <t>+1 (785) 628 1081</t>
  </si>
  <si>
    <t>507 N. Main PO Box 857 Hays, Kansas 67601 United States of America</t>
  </si>
  <si>
    <t>HaysDaily</t>
  </si>
  <si>
    <t>9644</t>
  </si>
  <si>
    <t>Monday, Tuesday, Wednesday, Thursday, Friday, Sunday</t>
  </si>
  <si>
    <t>Wellington Daily News</t>
  </si>
  <si>
    <t>dmead@wellingtondailynews.com</t>
  </si>
  <si>
    <t>+1 (620) 326 3326</t>
  </si>
  <si>
    <t>PO Box 368 113 West Harvey Wellington, Kansas 67152 United States of America</t>
  </si>
  <si>
    <t>wgtndailynews</t>
  </si>
  <si>
    <t>2293</t>
  </si>
  <si>
    <t>Monday, Tuesday, Wednesday, Thursday, Friday</t>
  </si>
  <si>
    <t>Kansas State Collegian</t>
  </si>
  <si>
    <t>news@kstatecollegian.com</t>
  </si>
  <si>
    <t>+1 (785) 370 6356</t>
  </si>
  <si>
    <t>103 Kedzie Hall 828 Mid-Campus Drive South Manhattan, Kansas 66506 United States of America</t>
  </si>
  <si>
    <t>kstatecollegian</t>
  </si>
  <si>
    <t>10000</t>
  </si>
  <si>
    <t>Parsons Sun</t>
  </si>
  <si>
    <t>news@parsonssun.com</t>
  </si>
  <si>
    <t>+1 (620) 421 2000</t>
  </si>
  <si>
    <t>220 S 18th St. Parsons, Kansas 67357 United States of America</t>
  </si>
  <si>
    <t>ParsonsSun</t>
  </si>
  <si>
    <t>4096</t>
  </si>
  <si>
    <t>Pittsburg Morning Sun</t>
  </si>
  <si>
    <t>+1 (620) 231 2600</t>
  </si>
  <si>
    <t>PO Box H 701 N Locust Pittsburg, Kansas 66762 United States of America</t>
  </si>
  <si>
    <t>The_Morning_Sun</t>
  </si>
  <si>
    <t>None</t>
  </si>
  <si>
    <t>+1 (620) 442 4200</t>
  </si>
  <si>
    <t>200 E. Fifth Ave. Arkansas City, Kansas 67005 United States of America</t>
  </si>
  <si>
    <t>arkcitynet</t>
  </si>
  <si>
    <t>4050</t>
  </si>
  <si>
    <t>&lt;Language: English&gt;, &lt;Language: French&gt;</t>
  </si>
  <si>
    <t>The Manhattan Mercury</t>
  </si>
  <si>
    <t>news@themercury.com</t>
  </si>
  <si>
    <t>+1 (785) 776 2200</t>
  </si>
  <si>
    <t>318 North 5th Street Manhattan, Kansas 66502 United States of America</t>
  </si>
  <si>
    <t>MERCnewsroom</t>
  </si>
  <si>
    <t>9504</t>
  </si>
  <si>
    <t>Dodge City Daily Globe</t>
  </si>
  <si>
    <t>+1 (620) 225 4151</t>
  </si>
  <si>
    <t>705 2nd Ave Dodge City, Kansas 67801 United States of America</t>
  </si>
  <si>
    <t>dcglobe</t>
  </si>
  <si>
    <t>6691</t>
  </si>
  <si>
    <t>Great Bend Tribune</t>
  </si>
  <si>
    <t>email@gbtribune.com</t>
  </si>
  <si>
    <t>+1 (620) 792 1211</t>
  </si>
  <si>
    <t>2012 Forest Ave. Great Bend, Kansas 67530 United States of America</t>
  </si>
  <si>
    <t>GB_Tribune</t>
  </si>
  <si>
    <t>6216</t>
  </si>
  <si>
    <t>Tuesday, Wednesday, Thursday, Friday, Sunday</t>
  </si>
  <si>
    <t>Abilene Reflector-Chronicle</t>
  </si>
  <si>
    <t>editor@abilene-rc.com</t>
  </si>
  <si>
    <t>+1 (785) 263 1000</t>
  </si>
  <si>
    <t>303 N Broadway St Abilene, Kansas 67410 United States of America</t>
  </si>
  <si>
    <t>AbileneRC1</t>
  </si>
  <si>
    <t>3350</t>
  </si>
  <si>
    <t>Atchison Globe</t>
  </si>
  <si>
    <t>+1 (913) 367 0583</t>
  </si>
  <si>
    <t>308 Commercial Street Atchison, Kansas 66002 United States of America</t>
  </si>
  <si>
    <t>AtchisonGlobe</t>
  </si>
  <si>
    <t>3869</t>
  </si>
  <si>
    <t>Concordia Blade-Empire</t>
  </si>
  <si>
    <t>bladeempire@nckcn.com</t>
  </si>
  <si>
    <t>Independence Daily Reporter</t>
  </si>
  <si>
    <t>Tulsa</t>
  </si>
  <si>
    <t>newsroom@indydailyreporter.com</t>
  </si>
  <si>
    <t>+1 (620) 331 3550</t>
  </si>
  <si>
    <t>320 N 6th St. Independence, Kansas 67301 United States of America</t>
  </si>
  <si>
    <t>IDRSports</t>
  </si>
  <si>
    <t>5168</t>
  </si>
  <si>
    <t>editorial@iolaregister.com</t>
  </si>
  <si>
    <t>Leavenworth Times</t>
  </si>
  <si>
    <t>lvtimes@leavenworthtimes.com</t>
  </si>
  <si>
    <t>+1 (913) 682 0305</t>
  </si>
  <si>
    <t>422 Seneca St. Leavenworth, Kansas 66048 United States of America</t>
  </si>
  <si>
    <t>LVTimesNews</t>
  </si>
  <si>
    <t>5531</t>
  </si>
  <si>
    <t>The Kansan</t>
  </si>
  <si>
    <t>news@thekansan.com</t>
  </si>
  <si>
    <t>+1 (316) 283 1500</t>
  </si>
  <si>
    <t>121 W. Sixth St. Newton, KS, Kansas 67114 United States of America</t>
  </si>
  <si>
    <t>TheNewtonKansan</t>
  </si>
  <si>
    <t>6647</t>
  </si>
  <si>
    <t>The Cowley Courier Traveler</t>
  </si>
  <si>
    <t>digital@ctnewsonline.com</t>
  </si>
  <si>
    <t>201 E 9th Avenue P.O. Box 543 Winfield, Kansas 67156 United States of America</t>
  </si>
  <si>
    <t>4459</t>
  </si>
  <si>
    <t>Fort Scott Tribune</t>
  </si>
  <si>
    <t>+1 (620) 223 2110</t>
  </si>
  <si>
    <t>22 N. Main P.O. Box 150 Fort Scott, Kansas 66701 United States of America</t>
  </si>
  <si>
    <t>FSTribune</t>
  </si>
  <si>
    <t>2541</t>
  </si>
  <si>
    <t>Junction City Daily Union</t>
  </si>
  <si>
    <t>editor@jcdailyunion.com</t>
  </si>
  <si>
    <t>+1 (785) 762 5000</t>
  </si>
  <si>
    <t>222 W Sixth Street Junction City, Kansas 66441 United States of America</t>
  </si>
  <si>
    <t>TheDailyUnion</t>
  </si>
  <si>
    <t>4538</t>
  </si>
  <si>
    <t>The Junction City Union</t>
  </si>
  <si>
    <t>info@jcdailyunion.com</t>
  </si>
  <si>
    <t>222 W Sixth Street Junction, Kansas 66441 United States of America</t>
  </si>
  <si>
    <t>The Campus Ledger: Johnson County Community College</t>
  </si>
  <si>
    <t>campusledger@jccc.edu</t>
  </si>
  <si>
    <t>+1 (913)-469-8500 Ext 3193</t>
  </si>
  <si>
    <t>COM, 12345 College Blvd Overland Park, Kansas 66210 United States of America</t>
  </si>
  <si>
    <t>thecampusledger</t>
  </si>
  <si>
    <t>KSMM-FM</t>
  </si>
  <si>
    <t>swksradio@gmail.com</t>
  </si>
  <si>
    <t>+1 (620) 225 8080</t>
  </si>
  <si>
    <t>107 Layton Suite B Dodge City, Kansas United States of America</t>
  </si>
  <si>
    <t>Last Name</t>
  </si>
  <si>
    <t>News</t>
  </si>
  <si>
    <t>news@kfdi.com</t>
  </si>
  <si>
    <t>Julie</t>
  </si>
  <si>
    <t>Travis</t>
  </si>
  <si>
    <t>Mounts</t>
  </si>
  <si>
    <t>news@tsnews.com</t>
  </si>
  <si>
    <t>Denise</t>
  </si>
  <si>
    <t>Neil</t>
  </si>
  <si>
    <t>dneil@wichitaeagle.com</t>
  </si>
  <si>
    <t>Paul</t>
  </si>
  <si>
    <t>Rhodes</t>
  </si>
  <si>
    <t>prhodes@tsnews.com</t>
  </si>
  <si>
    <t>Michael</t>
  </si>
  <si>
    <t>mroehrman@wichitaeagle.com</t>
  </si>
  <si>
    <t>ted@knssradio.com</t>
  </si>
  <si>
    <t>news@ksn.com</t>
  </si>
  <si>
    <t>news@kwch.com</t>
  </si>
  <si>
    <t>Green</t>
  </si>
  <si>
    <t>Carrie</t>
  </si>
  <si>
    <t>Rengers</t>
  </si>
  <si>
    <t>crengers@wichitaeagle.com</t>
  </si>
  <si>
    <t>Name</t>
  </si>
  <si>
    <t>Bill</t>
  </si>
  <si>
    <t>Candace</t>
  </si>
  <si>
    <t>Chad</t>
  </si>
  <si>
    <t>Connie</t>
  </si>
  <si>
    <t>David</t>
  </si>
  <si>
    <t>Denice</t>
  </si>
  <si>
    <t>James</t>
  </si>
  <si>
    <t>Jeff</t>
  </si>
  <si>
    <t>Jon</t>
  </si>
  <si>
    <t>Karen</t>
  </si>
  <si>
    <t>Mark</t>
  </si>
  <si>
    <t>Nikole</t>
  </si>
  <si>
    <t>Rod</t>
  </si>
  <si>
    <t>Sarah</t>
  </si>
  <si>
    <t>Tim</t>
  </si>
  <si>
    <t>Tomari</t>
  </si>
  <si>
    <t>Cindy</t>
  </si>
  <si>
    <t>Donna</t>
  </si>
  <si>
    <t>Holly</t>
  </si>
  <si>
    <t>Kristina</t>
  </si>
  <si>
    <t>Debbie</t>
  </si>
  <si>
    <t>Marc</t>
  </si>
  <si>
    <t>Adam</t>
  </si>
  <si>
    <t>Craig</t>
  </si>
  <si>
    <t>Dion</t>
  </si>
  <si>
    <t>Carla</t>
  </si>
  <si>
    <t>G</t>
  </si>
  <si>
    <t>Chris</t>
  </si>
  <si>
    <t>John</t>
  </si>
  <si>
    <t>KC</t>
  </si>
  <si>
    <t>KCUR</t>
  </si>
  <si>
    <t>Lance</t>
  </si>
  <si>
    <t>K</t>
  </si>
  <si>
    <t>Martin</t>
  </si>
  <si>
    <t>Shawn</t>
  </si>
  <si>
    <t>Kristi</t>
  </si>
  <si>
    <t>Nick</t>
  </si>
  <si>
    <t>Scott</t>
  </si>
  <si>
    <t>Rachel</t>
  </si>
  <si>
    <t>Cynthia</t>
  </si>
  <si>
    <t>S</t>
  </si>
  <si>
    <t>Susan</t>
  </si>
  <si>
    <t>Rudy</t>
  </si>
  <si>
    <t>General</t>
  </si>
  <si>
    <t>Lisa</t>
  </si>
  <si>
    <t>Samantha</t>
  </si>
  <si>
    <t>Robert</t>
  </si>
  <si>
    <t>Brian</t>
  </si>
  <si>
    <t>Emily</t>
  </si>
  <si>
    <t>Guy</t>
  </si>
  <si>
    <t>Editor</t>
  </si>
  <si>
    <t>Ned</t>
  </si>
  <si>
    <t>Josh</t>
  </si>
  <si>
    <t>Megan</t>
  </si>
  <si>
    <t>Danielle</t>
  </si>
  <si>
    <t>J</t>
  </si>
  <si>
    <t>Mike</t>
  </si>
  <si>
    <t>Bryan</t>
  </si>
  <si>
    <t>Beth</t>
  </si>
  <si>
    <t>Carly</t>
  </si>
  <si>
    <t>Jennifer</t>
  </si>
  <si>
    <t>Chance</t>
  </si>
  <si>
    <t>Eddie</t>
  </si>
  <si>
    <t>Shanna</t>
  </si>
  <si>
    <t>Lauren</t>
  </si>
  <si>
    <t>Lindley</t>
  </si>
  <si>
    <t>Brianna</t>
  </si>
  <si>
    <t>Jonathan</t>
  </si>
  <si>
    <t>Rafael</t>
  </si>
  <si>
    <t>Savannah</t>
  </si>
  <si>
    <t>Doug</t>
  </si>
  <si>
    <t>Roxie</t>
  </si>
  <si>
    <t>Blauvelt</t>
  </si>
  <si>
    <t>jcr@nckcn.com</t>
  </si>
  <si>
    <t>pvtimes@ruraltel.net</t>
  </si>
  <si>
    <t>Frey</t>
  </si>
  <si>
    <t>cfrey@thekansan.com</t>
  </si>
  <si>
    <t>Musil</t>
  </si>
  <si>
    <t>fan@bluevalley.net</t>
  </si>
  <si>
    <t>cgnews@cgtelco.net</t>
  </si>
  <si>
    <t>Kuhns</t>
  </si>
  <si>
    <t>mcnews@mcnewsonline.com</t>
  </si>
  <si>
    <t>Claassen</t>
  </si>
  <si>
    <t>kgcr@kgcr.org</t>
  </si>
  <si>
    <t>O'Dell</t>
  </si>
  <si>
    <t>kvoe@kvoe.com</t>
  </si>
  <si>
    <t>Gardner</t>
  </si>
  <si>
    <t>dherald@st-tel.net</t>
  </si>
  <si>
    <t>tristate@elkhart.com</t>
  </si>
  <si>
    <t>mail@derbyinformer.com</t>
  </si>
  <si>
    <t>Seitz</t>
  </si>
  <si>
    <t>indy@eaglecom.net</t>
  </si>
  <si>
    <t>Henderson</t>
  </si>
  <si>
    <t>review@gbta.net</t>
  </si>
  <si>
    <t>Haxton</t>
  </si>
  <si>
    <t>editor@screcord.com</t>
  </si>
  <si>
    <t>Kessinger</t>
  </si>
  <si>
    <t>skessinger@marysvilleonline.net</t>
  </si>
  <si>
    <t>hermes10@pld.com</t>
  </si>
  <si>
    <t>Kellenberger</t>
  </si>
  <si>
    <t>news@sabethaherald.com</t>
  </si>
  <si>
    <t>Quinn</t>
  </si>
  <si>
    <t>tomari.quinn@cjonline.com</t>
  </si>
  <si>
    <t>gstimes@kans.com</t>
  </si>
  <si>
    <t>Mines</t>
  </si>
  <si>
    <t>cmines@aol.com</t>
  </si>
  <si>
    <t>Sullivan</t>
  </si>
  <si>
    <t>gandgeditor@agpress.com</t>
  </si>
  <si>
    <t>journal@hpj.com</t>
  </si>
  <si>
    <t>Light</t>
  </si>
  <si>
    <t>Kristina@KCParent.com</t>
  </si>
  <si>
    <t>Murrell</t>
  </si>
  <si>
    <t>mmoutdoors@cox.net</t>
  </si>
  <si>
    <t>advocate@ruraltel.net</t>
  </si>
  <si>
    <t>asmith@kwch.com</t>
  </si>
  <si>
    <t>barry.birr@eagleradio.net</t>
  </si>
  <si>
    <t>benny.r.bauman.nfg@mail.mil</t>
  </si>
  <si>
    <t>bob.beatty@washburn.edu</t>
  </si>
  <si>
    <t>bob.weeks@gmail.com</t>
  </si>
  <si>
    <t>bosman@nytimes.com</t>
  </si>
  <si>
    <t>cityclerk@bluevalley.net</t>
  </si>
  <si>
    <t>cochsner@kcstar.com</t>
  </si>
  <si>
    <t>colby.editor@nwkansas.com</t>
  </si>
  <si>
    <t>colleentruelsen@gmail.com</t>
  </si>
  <si>
    <t>countian@twinvalley.net</t>
  </si>
  <si>
    <t>Andres</t>
  </si>
  <si>
    <t>Craig.andres@ksn.com</t>
  </si>
  <si>
    <t>creyes@dosmundos.com</t>
  </si>
  <si>
    <t>criedel@ap.org</t>
  </si>
  <si>
    <t>ctseneca@nvcs.com</t>
  </si>
  <si>
    <t>david@krsl.com</t>
  </si>
  <si>
    <t>desk@kshb.com</t>
  </si>
  <si>
    <t>desk@nbcactionnews.com</t>
  </si>
  <si>
    <t>dfarris@kake.com</t>
  </si>
  <si>
    <t>Lefler</t>
  </si>
  <si>
    <t>dlefler@wichitaeagle.com</t>
  </si>
  <si>
    <t>downsnews@ruraltel.net</t>
  </si>
  <si>
    <t>dseaton@winfieldcourier.com</t>
  </si>
  <si>
    <t>earl@hpleader.com</t>
  </si>
  <si>
    <t>Eckels</t>
  </si>
  <si>
    <t>eckels@kmuw.org</t>
  </si>
  <si>
    <t>editor@bluevalley.net</t>
  </si>
  <si>
    <t>editor@thesunflower.com</t>
  </si>
  <si>
    <t>eli@politicmo.com</t>
  </si>
  <si>
    <t>events@wilsoncountycitizen.com</t>
  </si>
  <si>
    <t>freepress@kansas.net</t>
  </si>
  <si>
    <t>garnettadvocate@yahoo.com</t>
  </si>
  <si>
    <t>Bartlett</t>
  </si>
  <si>
    <t>gbartlett@ksnt.com</t>
  </si>
  <si>
    <t>haysnews@eagleradio.net</t>
  </si>
  <si>
    <t>hermesro@pld.com</t>
  </si>
  <si>
    <t>indpndt@pld.com</t>
  </si>
  <si>
    <t>jackielcn@ckt.net</t>
  </si>
  <si>
    <t>jad@knssradio.com</t>
  </si>
  <si>
    <t>jdhanna@ap.org</t>
  </si>
  <si>
    <t>jgreen@hutchnews.com</t>
  </si>
  <si>
    <t>joe@kscb.net</t>
  </si>
  <si>
    <t>joev@st-tel.net</t>
  </si>
  <si>
    <t>john@kvsvradio.com</t>
  </si>
  <si>
    <t>johnp.tretbar@eagleradio.net</t>
  </si>
  <si>
    <t>Janes</t>
  </si>
  <si>
    <t>jon.janes@wibw.com</t>
  </si>
  <si>
    <t>jonbrake@kansas.net</t>
  </si>
  <si>
    <t>joseph.barrett@wsj.com</t>
  </si>
  <si>
    <t>kairradio@gmail.com</t>
  </si>
  <si>
    <t>karen.k@nwkansas.com</t>
  </si>
  <si>
    <t>karen.pierog@reuters.com</t>
  </si>
  <si>
    <t>kbauer@kfrm.com</t>
  </si>
  <si>
    <t>Globe</t>
  </si>
  <si>
    <t>kcglobe@swbell.net</t>
  </si>
  <si>
    <t>kcnw@wilkinsradio.com</t>
  </si>
  <si>
    <t>Radio</t>
  </si>
  <si>
    <t>kcur@umkc.edu</t>
  </si>
  <si>
    <t>kdnskzdy@nckcn.com</t>
  </si>
  <si>
    <t>kenn@npgco.com</t>
  </si>
  <si>
    <t>Allred</t>
  </si>
  <si>
    <t>news@kggfradio.com</t>
  </si>
  <si>
    <t>kionews@sctelcom.net</t>
  </si>
  <si>
    <t>Miles</t>
  </si>
  <si>
    <t>kmiles@ksnt.com</t>
  </si>
  <si>
    <t>kofonews@kofo.com</t>
  </si>
  <si>
    <t>kqnk@ruraltel.net</t>
  </si>
  <si>
    <t>kr-92@nckcn.com</t>
  </si>
  <si>
    <t>kspencer@koamtv.com</t>
  </si>
  <si>
    <t>kuly@pld.com</t>
  </si>
  <si>
    <t>kxoj@kxoj.com</t>
  </si>
  <si>
    <t>loganrep@ruraltel.net</t>
  </si>
  <si>
    <t>Hawver</t>
  </si>
  <si>
    <t>martin@hawvernews.com</t>
  </si>
  <si>
    <t>media@ks.gov</t>
  </si>
  <si>
    <t>mikegaughan@gmail.com</t>
  </si>
  <si>
    <t>morrisf@umkc.edu</t>
  </si>
  <si>
    <t>mschwanke@kwch.com</t>
  </si>
  <si>
    <t>Werts</t>
  </si>
  <si>
    <t>mwerts@wichitaeagle.com</t>
  </si>
  <si>
    <t>news@1350kman.com</t>
  </si>
  <si>
    <t>news@arkvalleynews.com</t>
  </si>
  <si>
    <t>news@fortscott.biz</t>
  </si>
  <si>
    <t>news@kclyradio.com</t>
  </si>
  <si>
    <t>news@kjil.com</t>
  </si>
  <si>
    <t>Wheat</t>
  </si>
  <si>
    <t>news@klwn.com</t>
  </si>
  <si>
    <t>news@kmbc.com</t>
  </si>
  <si>
    <t>news@knssradio.com</t>
  </si>
  <si>
    <t>Spencer</t>
  </si>
  <si>
    <t>news@koamtv.com</t>
  </si>
  <si>
    <t>news@kscb.net</t>
  </si>
  <si>
    <t>Killian</t>
  </si>
  <si>
    <t>news@leavenworthtimes.com</t>
  </si>
  <si>
    <t>news@ottawaherald.com</t>
  </si>
  <si>
    <t>news@wdaftv4.com</t>
  </si>
  <si>
    <t>Viviani</t>
  </si>
  <si>
    <t>news@wibw.com</t>
  </si>
  <si>
    <t>Levy</t>
  </si>
  <si>
    <t>newsdesk@kctv5.com</t>
  </si>
  <si>
    <t>newsreport@columbus-ks.com</t>
  </si>
  <si>
    <t>newsstaff@dosmundos.com</t>
  </si>
  <si>
    <t>nortontelegram@nwkansas.com</t>
  </si>
  <si>
    <t>Penz</t>
  </si>
  <si>
    <t>npenz@usatoday.com</t>
  </si>
  <si>
    <t>oberlin.editor@nwkansas.com</t>
  </si>
  <si>
    <t>ospubco@ruraltel.net</t>
  </si>
  <si>
    <t>pgriekspoor@farmprogress.com</t>
  </si>
  <si>
    <t>pioneer@ruraltel.net</t>
  </si>
  <si>
    <t>powell@kmuw.org</t>
  </si>
  <si>
    <t>prairiepost@hotmail.com</t>
  </si>
  <si>
    <t>press@tcvpub.com</t>
  </si>
  <si>
    <t>production@kvoe.com</t>
  </si>
  <si>
    <t>radiobri@gmail.com</t>
  </si>
  <si>
    <t>review@garnett-ks.com</t>
  </si>
  <si>
    <t>Rhegeman@ap.org</t>
  </si>
  <si>
    <t>Zook</t>
  </si>
  <si>
    <t>rod.zook@eagleradio.net</t>
  </si>
  <si>
    <t>Sommerfeld</t>
  </si>
  <si>
    <t>Rachel.Sommerfeld@ksn.com</t>
  </si>
  <si>
    <t>russell@mainstreetmedia.us</t>
  </si>
  <si>
    <t>sgray@marysvilleonline.net</t>
  </si>
  <si>
    <t>shanna@chanute.com</t>
  </si>
  <si>
    <t>Shannon.obrien@wdaftv4.com</t>
  </si>
  <si>
    <t>shptv@shptv.org</t>
  </si>
  <si>
    <t>skoranda@ku.edu</t>
  </si>
  <si>
    <t>Vierthaler</t>
  </si>
  <si>
    <t>spnews@ucom.net</t>
  </si>
  <si>
    <t>squaredeal114@sbcglobal.net</t>
  </si>
  <si>
    <t>Teigmans</t>
  </si>
  <si>
    <t>steigmans@kcur.org</t>
  </si>
  <si>
    <t>stu@chanute.com</t>
  </si>
  <si>
    <t>Johnson</t>
  </si>
  <si>
    <t>susan.johnson@wichita.edu</t>
  </si>
  <si>
    <t>Taylor</t>
  </si>
  <si>
    <t>Rudy@taylornews.org</t>
  </si>
  <si>
    <t>teresa@mix93.com</t>
  </si>
  <si>
    <t>terskine@ktka.tv</t>
  </si>
  <si>
    <t>themonitor@lrmutual.com</t>
  </si>
  <si>
    <t>twoodward@entercom.com</t>
  </si>
  <si>
    <t>vindicator@embarqmail.com</t>
  </si>
  <si>
    <t>wenews@wichitaeagle.com</t>
  </si>
  <si>
    <t>ycn@sekansas.com</t>
  </si>
  <si>
    <t>zieglerl@umkc.edu</t>
  </si>
  <si>
    <t>Waterman Gray</t>
  </si>
  <si>
    <t>lwatermangray@gmail.com</t>
  </si>
  <si>
    <t>Rountree</t>
  </si>
  <si>
    <t>MROUNTREE@LEAVENWORTHTIMES.COM</t>
  </si>
  <si>
    <t>Foster</t>
  </si>
  <si>
    <t>samantha.foster@cjonline.com</t>
  </si>
  <si>
    <t>news@wilsoncountycitizen.com</t>
  </si>
  <si>
    <t>Kerr</t>
  </si>
  <si>
    <t>bob.kerr1@us.army.mil</t>
  </si>
  <si>
    <t>Small</t>
  </si>
  <si>
    <t>dsmall@metromediapublishers.com</t>
  </si>
  <si>
    <t>ksglobe@sbcglobal.net</t>
  </si>
  <si>
    <t>McCauley</t>
  </si>
  <si>
    <t>brian.mccauley@miconews.com</t>
  </si>
  <si>
    <t>Campbell</t>
  </si>
  <si>
    <t>notices@wyandottecountylegalnews.com</t>
  </si>
  <si>
    <t>Jordan</t>
  </si>
  <si>
    <t>Fisher</t>
  </si>
  <si>
    <t>chris.fisher@wibw.com</t>
  </si>
  <si>
    <t>Bower</t>
  </si>
  <si>
    <t>guy@goodlifeguy.com</t>
  </si>
  <si>
    <t>fteditor@farmtalknewspaper.com</t>
  </si>
  <si>
    <t>Garretson</t>
  </si>
  <si>
    <t>Jeff@KSAL.com</t>
  </si>
  <si>
    <t>news@marionrecord.com</t>
  </si>
  <si>
    <t>Rouse</t>
  </si>
  <si>
    <t>joshua.rouse@cjonline.com</t>
  </si>
  <si>
    <t>Moser</t>
  </si>
  <si>
    <t>mmoser@themercury.com</t>
  </si>
  <si>
    <t>Norwood</t>
  </si>
  <si>
    <t>danielle.norwood@alphamediausa.com</t>
  </si>
  <si>
    <t>Thacker</t>
  </si>
  <si>
    <t>sthacker@gbtribune.com</t>
  </si>
  <si>
    <t>Schafer</t>
  </si>
  <si>
    <t>jschafer@ku.edu</t>
  </si>
  <si>
    <t>Cott</t>
  </si>
  <si>
    <t>jeff@derbyinformer.com</t>
  </si>
  <si>
    <t>Alfers</t>
  </si>
  <si>
    <t>malfers@ruralmessenger.com</t>
  </si>
  <si>
    <t>Richardson</t>
  </si>
  <si>
    <t>BRichardson@themercury.com</t>
  </si>
  <si>
    <t>Day</t>
  </si>
  <si>
    <t>wamegotimes@gmail.com</t>
  </si>
  <si>
    <t>Willis</t>
  </si>
  <si>
    <t>cwillis@ksn.com</t>
  </si>
  <si>
    <t>Seaton</t>
  </si>
  <si>
    <t>nseaton@themercury.com</t>
  </si>
  <si>
    <t>Long</t>
  </si>
  <si>
    <t>Jennifer@ruralmessenger.com</t>
  </si>
  <si>
    <t>Swaim</t>
  </si>
  <si>
    <t>cswaim@wichitaeagle.com</t>
  </si>
  <si>
    <t>Chuculate</t>
  </si>
  <si>
    <t>echuculate@themercury.com</t>
  </si>
  <si>
    <t>Sloyer</t>
  </si>
  <si>
    <t>ssloyer@yahoo.com</t>
  </si>
  <si>
    <t>Fox</t>
  </si>
  <si>
    <t>lfox@ljworld.com</t>
  </si>
  <si>
    <t>Lund</t>
  </si>
  <si>
    <t>lindley.lund@ksnt.com</t>
  </si>
  <si>
    <t>Childers</t>
  </si>
  <si>
    <t>bchilders@cjonline.com</t>
  </si>
  <si>
    <t>Riley</t>
  </si>
  <si>
    <t>jriley@morningsun.net</t>
  </si>
  <si>
    <t>Hageman</t>
  </si>
  <si>
    <t>Garcia</t>
  </si>
  <si>
    <t>rgarcia@themercury.com</t>
  </si>
  <si>
    <t>Rattanavong</t>
  </si>
  <si>
    <t>SRattanavong@themercury.com</t>
  </si>
  <si>
    <t>Carder</t>
  </si>
  <si>
    <t>doug.carder@miconews.com</t>
  </si>
  <si>
    <t>Yonkey</t>
  </si>
  <si>
    <t>roxie@roxieontheroad.com</t>
  </si>
  <si>
    <t>fred@mcbattascompanies.com</t>
  </si>
  <si>
    <t>mmartin@kcstar.com</t>
  </si>
  <si>
    <t>ccrepub@gmail.com</t>
  </si>
  <si>
    <t>sprosser@bizjournals.com</t>
  </si>
  <si>
    <t>neodynews@gmail.com</t>
  </si>
  <si>
    <t>editor@sheridansentinel.com</t>
  </si>
  <si>
    <t>adam.gardner@npgco.com</t>
  </si>
  <si>
    <t>editor@harveycountynow.com</t>
  </si>
  <si>
    <t>graphic@st-tel.net</t>
  </si>
  <si>
    <t>office@wamegonews.com</t>
  </si>
  <si>
    <t>tse@superiorne.com</t>
  </si>
  <si>
    <t>newsbelleplaine@gmail.com</t>
  </si>
  <si>
    <t>gooch@tcvpub.com</t>
  </si>
  <si>
    <t>beloitcall@nckcn.com</t>
  </si>
  <si>
    <t>bree@gyphillpremiere.com</t>
  </si>
  <si>
    <t>bkaberline@bizjournals.com</t>
  </si>
  <si>
    <t>clawhorn@ljworld.com</t>
  </si>
  <si>
    <t>thehumboldtunion@yahoo.com</t>
  </si>
  <si>
    <t>dpaxton@nwkansas.com</t>
  </si>
  <si>
    <t>holtonrecorder@giantcomm.net</t>
  </si>
  <si>
    <t>notices@thesedgwickcountypost.com</t>
  </si>
  <si>
    <t>gazette@clarkcountygazette.com</t>
  </si>
  <si>
    <t>kschief@carsoncomm.com</t>
  </si>
  <si>
    <t>erierecord@hotmail.com</t>
  </si>
  <si>
    <t>ebradbury@kspress.com</t>
  </si>
  <si>
    <t>notices@thelegalrecord.net</t>
  </si>
  <si>
    <t>editor@marionrecord.com</t>
  </si>
  <si>
    <t>sabethaherald@sabethaherald.com</t>
  </si>
  <si>
    <t>record@marionrecord.com</t>
  </si>
  <si>
    <t>jjump@theharperadvocate.com</t>
  </si>
  <si>
    <t>news@mymessengerks.com</t>
  </si>
  <si>
    <t>News@wellingtondailynews.com</t>
  </si>
  <si>
    <t>publisher@hometowngirard.com</t>
  </si>
  <si>
    <t>nessnews@gbta.net</t>
  </si>
  <si>
    <t>oherald@bluevalley.net</t>
  </si>
  <si>
    <t>clarionpublisher@gmail.com</t>
  </si>
  <si>
    <t>jek@bizjournals.com</t>
  </si>
  <si>
    <t>marquettetribune@eaglecom.net</t>
  </si>
  <si>
    <t>julie.moreno@examiner.net</t>
  </si>
  <si>
    <t>jyll.phillips@gmail.com</t>
  </si>
  <si>
    <t>kbottrell@nwkansas.com</t>
  </si>
  <si>
    <t>kcallahan@ljworld.com</t>
  </si>
  <si>
    <t>kross@phillipscountyreview.com</t>
  </si>
  <si>
    <t>editor@thewesterntimes.com</t>
  </si>
  <si>
    <t>lusynews@gmail.com</t>
  </si>
  <si>
    <t>anthonyrepublican@att.net</t>
  </si>
  <si>
    <t>ldenning@indyrepnews.com</t>
  </si>
  <si>
    <t>lharter@nevadadailymail.com</t>
  </si>
  <si>
    <t>mballard@nwkansas.com</t>
  </si>
  <si>
    <t>editor@wilsoncountycitizen.com</t>
  </si>
  <si>
    <t>nickole@mainstreetmedia.us</t>
  </si>
  <si>
    <t>legal@topekametro.com</t>
  </si>
  <si>
    <t>labetteavenue@taylornews.org</t>
  </si>
  <si>
    <t>editor@wcns.news</t>
  </si>
  <si>
    <t>rgray@bizjournals.com</t>
  </si>
  <si>
    <t>slinenberger@ljworld.com</t>
  </si>
  <si>
    <t>cynthia.haynes@nwkansas.com</t>
  </si>
  <si>
    <t>slundblade@hutchnews.com</t>
  </si>
  <si>
    <t>atwood.news@nwkansas.com</t>
  </si>
  <si>
    <t>propress@unitedwireless.com</t>
  </si>
  <si>
    <t>thelm@fstribune.com</t>
  </si>
  <si>
    <t>sentinel@sheridansentinel.com</t>
  </si>
  <si>
    <t>tim.bisel@cjonline.com</t>
  </si>
  <si>
    <t>tim.stauffer@iolaregister.com</t>
  </si>
  <si>
    <t>wravenstein@wellingtondailynews.com</t>
  </si>
  <si>
    <t>Dakota</t>
  </si>
  <si>
    <t>michael.dakota@ksnt.com</t>
  </si>
  <si>
    <t>Kirk</t>
  </si>
  <si>
    <t>Phil</t>
  </si>
  <si>
    <t>Ted</t>
  </si>
  <si>
    <t xml:space="preserve">News </t>
  </si>
  <si>
    <t xml:space="preserve">Angela </t>
  </si>
  <si>
    <t>Shelby</t>
  </si>
  <si>
    <t>Suzanne</t>
  </si>
  <si>
    <t xml:space="preserve">Josh </t>
  </si>
  <si>
    <t>Desk</t>
  </si>
  <si>
    <t>Mah</t>
  </si>
  <si>
    <t>Roehrman</t>
  </si>
  <si>
    <t>Seminoff</t>
  </si>
  <si>
    <t>Thompson</t>
  </si>
  <si>
    <t>Woodward</t>
  </si>
  <si>
    <t>Kellerman</t>
  </si>
  <si>
    <t>Perez</t>
  </si>
  <si>
    <t>Witt</t>
  </si>
  <si>
    <t>news@kmuw.org</t>
  </si>
  <si>
    <t>jmah@wichitaeagle.com</t>
  </si>
  <si>
    <t>kseminoff@bizjournals.com</t>
  </si>
  <si>
    <t>phil@1045thefox.com</t>
  </si>
  <si>
    <t>news@kake.com</t>
  </si>
  <si>
    <t>angela@wichitamomsblog.com</t>
  </si>
  <si>
    <t>skellerman@bizjournals.com</t>
  </si>
  <si>
    <t>perez@kmuw.org</t>
  </si>
  <si>
    <t>jwitt@bizjournals.com</t>
  </si>
  <si>
    <t>KFDI</t>
  </si>
  <si>
    <t>KMUW</t>
  </si>
  <si>
    <t>Wichita Eagle</t>
  </si>
  <si>
    <t>KNSS</t>
  </si>
  <si>
    <t>Times Sentinel</t>
  </si>
  <si>
    <t>WBJ</t>
  </si>
  <si>
    <t>104.5 The Fox</t>
  </si>
  <si>
    <t>KAKE</t>
  </si>
  <si>
    <t>KSN</t>
  </si>
  <si>
    <t>KWCH</t>
  </si>
  <si>
    <t>Wichita Mom</t>
  </si>
  <si>
    <t>Plainville Times</t>
  </si>
  <si>
    <t>The Newton Kansan</t>
  </si>
  <si>
    <t xml:space="preserve">The Fan - Frankfort Area News </t>
  </si>
  <si>
    <t>Council Grove Republican</t>
  </si>
  <si>
    <t>Meade County News</t>
  </si>
  <si>
    <t>KGCR Tri State Praise</t>
  </si>
  <si>
    <t>KVOE</t>
  </si>
  <si>
    <t>Dighton Herald</t>
  </si>
  <si>
    <t>Derby Informer</t>
  </si>
  <si>
    <t xml:space="preserve">Fort Leavenworth Lamp </t>
  </si>
  <si>
    <t xml:space="preserve">Ellsworth County Independent-Reporter </t>
  </si>
  <si>
    <t xml:space="preserve">Ellis Review </t>
  </si>
  <si>
    <t>Eureka Harold</t>
  </si>
  <si>
    <t xml:space="preserve">Scott County Record </t>
  </si>
  <si>
    <t xml:space="preserve">The Marysville Advocate </t>
  </si>
  <si>
    <t>Hugoton Hermes News</t>
  </si>
  <si>
    <t>The Sabetha Herald</t>
  </si>
  <si>
    <t>The Topeka Capital- Journal</t>
  </si>
  <si>
    <t xml:space="preserve">Wichita Times </t>
  </si>
  <si>
    <t>Grass and Grain Newspaper</t>
  </si>
  <si>
    <t>High Plains Journal</t>
  </si>
  <si>
    <t>KC Parent Magazine</t>
  </si>
  <si>
    <t>Grove County Advocate</t>
  </si>
  <si>
    <t>KSHB</t>
  </si>
  <si>
    <t>Washburn University</t>
  </si>
  <si>
    <t>New York Times</t>
  </si>
  <si>
    <t>The Fan- Frankfort Area News</t>
  </si>
  <si>
    <t>Wilson County Citizen</t>
  </si>
  <si>
    <t>KSCB</t>
  </si>
  <si>
    <t>KVSV Radio</t>
  </si>
  <si>
    <t>Wilkins Radio</t>
  </si>
  <si>
    <t>Ark Valley News</t>
  </si>
  <si>
    <t>KCWH</t>
  </si>
  <si>
    <t>Ottawa Herald</t>
  </si>
  <si>
    <t>USA Today</t>
  </si>
  <si>
    <t>Oberlin Editor</t>
  </si>
  <si>
    <t>Prairie Post</t>
  </si>
  <si>
    <t>Main Street Media</t>
  </si>
  <si>
    <t xml:space="preserve">The Monitor </t>
  </si>
  <si>
    <t>Hillsboro Free Press</t>
  </si>
  <si>
    <t>Metro Media Publishers</t>
  </si>
  <si>
    <t>Wyanditte County Legal News</t>
  </si>
  <si>
    <t>SBC Global</t>
  </si>
  <si>
    <t>Farm Talk Newspaper</t>
  </si>
  <si>
    <t>Marion Record</t>
  </si>
  <si>
    <t>The Mercury</t>
  </si>
  <si>
    <t>Wamego Times</t>
  </si>
  <si>
    <t xml:space="preserve">The Mercury </t>
  </si>
  <si>
    <t>KC Star</t>
  </si>
  <si>
    <t>Wichita Business Journal</t>
  </si>
  <si>
    <t xml:space="preserve">Harvey County Now </t>
  </si>
  <si>
    <t>Taylor Newspaper</t>
  </si>
  <si>
    <t>Wamego News</t>
  </si>
  <si>
    <t>The Humboldt Untion</t>
  </si>
  <si>
    <t>The Fan- Frankfordt Area News</t>
  </si>
  <si>
    <t>Northwest Newspaper</t>
  </si>
  <si>
    <t>GS Times</t>
  </si>
  <si>
    <t>Sedgwick County Post</t>
  </si>
  <si>
    <t>Clark County Gazette</t>
  </si>
  <si>
    <t>The Legal Record</t>
  </si>
  <si>
    <t>Sabetha Herald</t>
  </si>
  <si>
    <t>PV Times</t>
  </si>
  <si>
    <t>HC Indpendent</t>
  </si>
  <si>
    <t>Harper Advocate</t>
  </si>
  <si>
    <t xml:space="preserve">My Messenger KS </t>
  </si>
  <si>
    <t>Hometown girard newspaper</t>
  </si>
  <si>
    <t>Ness News</t>
  </si>
  <si>
    <t xml:space="preserve">Kiowa County Signal </t>
  </si>
  <si>
    <t xml:space="preserve">The Onaga Herald </t>
  </si>
  <si>
    <t>News-Press and Gazette Company</t>
  </si>
  <si>
    <t>info@npgco.com</t>
  </si>
  <si>
    <t>The Clarion Publisher</t>
  </si>
  <si>
    <t>Marquette Tribune</t>
  </si>
  <si>
    <t>The Examiner</t>
  </si>
  <si>
    <t>Northwest Newspapers</t>
  </si>
  <si>
    <t>Lawrence Journal</t>
  </si>
  <si>
    <t>Phillips County Review</t>
  </si>
  <si>
    <t xml:space="preserve">Western Times </t>
  </si>
  <si>
    <t xml:space="preserve">Page Valley News </t>
  </si>
  <si>
    <t>Downs News and Times</t>
  </si>
  <si>
    <t>Ellsworth Co Independent Reporter</t>
  </si>
  <si>
    <t>Clarion Paper</t>
  </si>
  <si>
    <t>Nevada Daily Mail</t>
  </si>
  <si>
    <t xml:space="preserve">Topeka Metro </t>
  </si>
  <si>
    <t>Labette Avenue</t>
  </si>
  <si>
    <t>Cunningham Courier</t>
  </si>
  <si>
    <t>Marysville Online</t>
  </si>
  <si>
    <t>Sheridan Sentinel</t>
  </si>
  <si>
    <t>The Sunflower</t>
  </si>
  <si>
    <t xml:space="preserve">Kake </t>
  </si>
  <si>
    <t>NBC Action News</t>
  </si>
  <si>
    <t>KRSL</t>
  </si>
  <si>
    <t xml:space="preserve">Twin Valley </t>
  </si>
  <si>
    <t>KSNT</t>
  </si>
  <si>
    <t>Fort Scott Busisness</t>
  </si>
  <si>
    <t>KCLY Radio</t>
  </si>
  <si>
    <t>KJIL</t>
  </si>
  <si>
    <t>KLWN</t>
  </si>
  <si>
    <t>KMBC</t>
  </si>
  <si>
    <t>KNSS Radio</t>
  </si>
  <si>
    <t xml:space="preserve">KOAM TV </t>
  </si>
  <si>
    <t>Roxie on the Road</t>
  </si>
  <si>
    <t>United Wireless</t>
  </si>
  <si>
    <t>The Iola Register</t>
  </si>
  <si>
    <t>The Topeka Capital Journal</t>
  </si>
  <si>
    <t>The Fort Scott Tribune</t>
  </si>
  <si>
    <t>See Kansas</t>
  </si>
  <si>
    <t>The Osborne County Farmer</t>
  </si>
  <si>
    <t>The Mirror</t>
  </si>
  <si>
    <t>The Chanute Tribune</t>
  </si>
  <si>
    <t>The Anthony Republican</t>
  </si>
  <si>
    <t>Wichita County Native Sun</t>
  </si>
  <si>
    <t>Rural Messenger Newspaper</t>
  </si>
  <si>
    <t>The Galena Sentinel Times</t>
  </si>
  <si>
    <t>Anthony Republican News</t>
  </si>
  <si>
    <t>Pioneer Communications</t>
  </si>
  <si>
    <t>SKC Communications</t>
  </si>
  <si>
    <t>The Linn County News</t>
  </si>
  <si>
    <t>HOCH Publishing</t>
  </si>
  <si>
    <t>Kansas Press Association</t>
  </si>
  <si>
    <t>The Erie Record of Kansas</t>
  </si>
  <si>
    <t>Leader and Times</t>
  </si>
  <si>
    <t>The Kansas Chief</t>
  </si>
  <si>
    <t>The Riley Countian</t>
  </si>
  <si>
    <t>The Holton  Recorder</t>
  </si>
  <si>
    <t>Anderson County Review</t>
  </si>
  <si>
    <t>The Coffey Counry Republican</t>
  </si>
  <si>
    <t>The Gyp Hill Premiere</t>
  </si>
  <si>
    <t>North Central Kansas Community Network</t>
  </si>
  <si>
    <t>The Community Voice</t>
  </si>
  <si>
    <t xml:space="preserve">The Superior Express </t>
  </si>
  <si>
    <t>S&amp;T Communications</t>
  </si>
  <si>
    <t>NCKCN</t>
  </si>
  <si>
    <t>Dos Mundos Bilingual Newspaper</t>
  </si>
  <si>
    <t>Charlie Riedel Photographer</t>
  </si>
  <si>
    <t>The Courier Tribune</t>
  </si>
  <si>
    <t>Politicmo</t>
  </si>
  <si>
    <t>The Belleville Telescope</t>
  </si>
  <si>
    <t>The Morning Sun</t>
  </si>
  <si>
    <t>Holton Recorder</t>
  </si>
  <si>
    <t>KSAL</t>
  </si>
  <si>
    <t xml:space="preserve">Alpha Media USA </t>
  </si>
  <si>
    <t>Norton Telegram</t>
  </si>
  <si>
    <t>Mcpherson Sentinel</t>
  </si>
  <si>
    <t>Rual Messenger Newspaper</t>
  </si>
  <si>
    <t xml:space="preserve">The Anderson County Review </t>
  </si>
  <si>
    <t>High Plains Public Radio</t>
  </si>
  <si>
    <t>WIWB</t>
  </si>
  <si>
    <t>The Manhattan Free Press</t>
  </si>
  <si>
    <t>The Wall Street Journal</t>
  </si>
  <si>
    <t>KAIR Radio</t>
  </si>
  <si>
    <t>Courthouse News Services</t>
  </si>
  <si>
    <t>Reuters</t>
  </si>
  <si>
    <t>KFRM Radio</t>
  </si>
  <si>
    <t>The Kansas City Globe</t>
  </si>
  <si>
    <t>News- Pres and Gazette</t>
  </si>
  <si>
    <t>Kggf Radio</t>
  </si>
  <si>
    <t>KIO News</t>
  </si>
  <si>
    <t>KOFO Radio</t>
  </si>
  <si>
    <t>Sunflower State Radio</t>
  </si>
  <si>
    <t>KR-92 Radio</t>
  </si>
  <si>
    <t>KOAM / FOX 14</t>
  </si>
  <si>
    <t>Western Kansas News</t>
  </si>
  <si>
    <t>KXOJ</t>
  </si>
  <si>
    <t>Kansas Public Radio</t>
  </si>
  <si>
    <t>Hawver News</t>
  </si>
  <si>
    <t>Kansas.gov</t>
  </si>
  <si>
    <t>KMAJ</t>
  </si>
  <si>
    <t>MGA Communications</t>
  </si>
  <si>
    <t>Iola Radio</t>
  </si>
  <si>
    <t>News Radio KMAN</t>
  </si>
  <si>
    <t xml:space="preserve">Lawrence Journal- World </t>
  </si>
  <si>
    <t>FOX 4 Kansas City WDAF</t>
  </si>
  <si>
    <t>WIBW</t>
  </si>
  <si>
    <t xml:space="preserve">KCTV 5 </t>
  </si>
  <si>
    <t xml:space="preserve">Columbus News Report </t>
  </si>
  <si>
    <t>Farm Progress</t>
  </si>
  <si>
    <t>Main Street News Group</t>
  </si>
  <si>
    <t xml:space="preserve">The Voice </t>
  </si>
  <si>
    <t>Times Sentinel Newspapers</t>
  </si>
  <si>
    <t>KOVE</t>
  </si>
  <si>
    <t>Many Signals Communications</t>
  </si>
  <si>
    <t xml:space="preserve">Smoky Hills PBS </t>
  </si>
  <si>
    <t>The Spearville News</t>
  </si>
  <si>
    <t>Rawlins County Square Deal Newspaper</t>
  </si>
  <si>
    <t xml:space="preserve">Wichita State University </t>
  </si>
  <si>
    <t>Mix 93</t>
  </si>
  <si>
    <t>KTKA TV</t>
  </si>
  <si>
    <t>Miami County Republic</t>
  </si>
  <si>
    <t xml:space="preserve">Times Sentinel News </t>
  </si>
  <si>
    <t>The Good Life</t>
  </si>
  <si>
    <t xml:space="preserve">The Miami County Republic </t>
  </si>
  <si>
    <t>UMKC</t>
  </si>
  <si>
    <t xml:space="preserve">Valley Falls Vindicator </t>
  </si>
  <si>
    <t xml:space="preserve">Kathy </t>
  </si>
  <si>
    <t>jgulban@cherryroad.com</t>
  </si>
  <si>
    <t>Jeremy</t>
  </si>
  <si>
    <t>Gulban</t>
  </si>
  <si>
    <t xml:space="preserve">Unknown Outlet </t>
  </si>
  <si>
    <t>KANSAS MEDIA LIST</t>
  </si>
  <si>
    <t>(If you notice needed corrections please email changes to office@tiak.org)</t>
  </si>
  <si>
    <t xml:space="preserve"> </t>
  </si>
  <si>
    <t xml:space="preserve">Miami County </t>
  </si>
  <si>
    <t>Coffey County Republican</t>
  </si>
  <si>
    <t>The Topeka Capital Joural</t>
  </si>
  <si>
    <t>The Associated Press Bureau in KS</t>
  </si>
  <si>
    <t>Belle Plaine News/Oxford Register</t>
  </si>
  <si>
    <t>785-243-2424</t>
  </si>
  <si>
    <t>510 Washington Street</t>
  </si>
  <si>
    <t xml:space="preserve">Augusta </t>
  </si>
  <si>
    <t>Strunk</t>
  </si>
  <si>
    <t>daseaton@ctnewsonline.com</t>
  </si>
  <si>
    <t>office@chanute.com</t>
  </si>
  <si>
    <t xml:space="preserve"> rpugh.theclarionnews@gmail.com</t>
  </si>
  <si>
    <t xml:space="preserve"> www.cnscaseportal.com</t>
  </si>
  <si>
    <t xml:space="preserve">couriernews@yahoo.com   </t>
  </si>
  <si>
    <t xml:space="preserve">Dodge City </t>
  </si>
  <si>
    <t xml:space="preserve"> whodgin@cherryroad.com</t>
  </si>
  <si>
    <t>KFEQ</t>
  </si>
  <si>
    <t xml:space="preserve">Eagle Media </t>
  </si>
  <si>
    <t>KWBW</t>
  </si>
  <si>
    <t>East Wichita Times</t>
  </si>
  <si>
    <t xml:space="preserve"> news@eastwichitatimes.com.</t>
  </si>
  <si>
    <t xml:space="preserve">Elkhart Tri State News Facebook </t>
  </si>
  <si>
    <t>sales@emporia.com</t>
  </si>
  <si>
    <t>news@eurekaherald.com</t>
  </si>
  <si>
    <t>Wunderlich</t>
  </si>
  <si>
    <t xml:space="preserve">Robin </t>
  </si>
  <si>
    <t>ftlvlampeditor@gmail.com</t>
  </si>
  <si>
    <t xml:space="preserve">thelm@fstribune.com
</t>
  </si>
  <si>
    <t xml:space="preserve">Garden City </t>
  </si>
  <si>
    <t>kkeller-smith@cherryroad.com</t>
  </si>
  <si>
    <t>bill@hcindependent.com</t>
  </si>
  <si>
    <t>qhope@hppr.org</t>
  </si>
  <si>
    <t>laura@hillsborofreepress.com</t>
  </si>
  <si>
    <t>record@MarionCountyRecord.com</t>
  </si>
  <si>
    <t xml:space="preserve"> holtonrecordernews@gmail.com</t>
  </si>
  <si>
    <t>Tracy.harder@indydailyreporter.com</t>
  </si>
  <si>
    <t>Lawrence Journal World</t>
  </si>
  <si>
    <t xml:space="preserve">Manhattan </t>
  </si>
  <si>
    <t xml:space="preserve"> jstultz@cherryroad.com.</t>
  </si>
  <si>
    <t>amber.lee@cumulus.com</t>
  </si>
  <si>
    <t>Smith County Pioneer</t>
  </si>
  <si>
    <t>Lyssa</t>
  </si>
  <si>
    <t>Meyer</t>
  </si>
  <si>
    <t>(785)282-3371</t>
  </si>
  <si>
    <t>https://www.mainstreetnewsgroup.com/smithcountypioneer/contact-us/</t>
  </si>
  <si>
    <t>201 S. Main Smith Center, KS 66967</t>
  </si>
  <si>
    <t>Brain</t>
  </si>
  <si>
    <t>Hagen</t>
  </si>
  <si>
    <t>(913) 367-1470</t>
  </si>
  <si>
    <t>http://www.kairfm.com/</t>
  </si>
  <si>
    <t>200 N 5th St Atchinson, KS 66002</t>
  </si>
  <si>
    <t>https://www.facebook.com/p/KAIR-Radio-Hot-Country-937-100063524202205/</t>
  </si>
  <si>
    <t>https://www.google.com/url?sa=i&amp;url=https%3A%2F%2Fx.com%2Ftomkautz&amp;psig=AOvVaw1iC7JSBMJ1sDcOc-gIPUxG&amp;ust=1735935467472000&amp;source=images&amp;cd=vfe&amp;opi=89978449&amp;ved=0CAQQn5wMahcKEwiwpLrY7deKAxUAAAAAHQAAAAAQBA</t>
  </si>
  <si>
    <t>Steele</t>
  </si>
  <si>
    <t>(620) 382-2165</t>
  </si>
  <si>
    <t>https://marionrecord.com/</t>
  </si>
  <si>
    <t xml:space="preserve">117 S. 3rd St. Marion Ks </t>
  </si>
  <si>
    <t>https://www.facebook.com/MarionCoRecord/</t>
  </si>
  <si>
    <t>Eric</t>
  </si>
  <si>
    <t>(620) 382-2166</t>
  </si>
  <si>
    <t xml:space="preserve">118 S. 3rd St. Marion Ks </t>
  </si>
  <si>
    <t>Cheri</t>
  </si>
  <si>
    <t>Bentz</t>
  </si>
  <si>
    <t>(620) 382-2167</t>
  </si>
  <si>
    <t xml:space="preserve">119 S. 3rd St. Marion Ks </t>
  </si>
  <si>
    <t>Ellsworth County Independent Reporter</t>
  </si>
  <si>
    <t xml:space="preserve">Juanita </t>
  </si>
  <si>
    <t>Kepka</t>
  </si>
  <si>
    <t>(785)472-5085</t>
  </si>
  <si>
    <t>https://archive.indyrepnews.com/contact</t>
  </si>
  <si>
    <t>304 N. Douglas, Ellsworth KS 67539</t>
  </si>
  <si>
    <t>Maryville Advocate</t>
  </si>
  <si>
    <t>Sally</t>
  </si>
  <si>
    <t>Gray</t>
  </si>
  <si>
    <t>(785) 562-2317</t>
  </si>
  <si>
    <t>https://www.marysvilleonline.net/</t>
  </si>
  <si>
    <t>107 S. 9th St. Marysville, Ks 66508</t>
  </si>
  <si>
    <t>(785) 562-2318</t>
  </si>
  <si>
    <t>108 S. 9th St. Marysville, Ks 66508</t>
  </si>
  <si>
    <t>Nicole</t>
  </si>
  <si>
    <t>Bitton</t>
  </si>
  <si>
    <t>(620)604-9885</t>
  </si>
  <si>
    <t xml:space="preserve">Mcpherson Sentinel </t>
  </si>
  <si>
    <t>McPherson</t>
  </si>
  <si>
    <t>Gulley</t>
  </si>
  <si>
    <t>jgulley@cherryroad.com</t>
  </si>
  <si>
    <t>(620)604-9886</t>
  </si>
  <si>
    <t>117 S Main McPherson, Kansas 67460 United States of America</t>
  </si>
  <si>
    <t>3443</t>
  </si>
  <si>
    <t>Joel</t>
  </si>
  <si>
    <t>Muhns</t>
  </si>
  <si>
    <t>jmuhs@cherryroad.com</t>
  </si>
  <si>
    <t>(620)604-9887</t>
  </si>
  <si>
    <t>118 S Main McPherson, Kansas 67460 United States of America</t>
  </si>
  <si>
    <t>3444</t>
  </si>
  <si>
    <t>Western Kansas</t>
  </si>
  <si>
    <t>(620)873-2118</t>
  </si>
  <si>
    <t>https://mcnewsonline.com/contact-us</t>
  </si>
  <si>
    <t>101 S. Fowler St. Meade, KS 67864</t>
  </si>
  <si>
    <t>https://www.facebook.com/meade.countynews.1/</t>
  </si>
  <si>
    <t xml:space="preserve">Kansas  </t>
  </si>
  <si>
    <t>(913) 951-8413</t>
  </si>
  <si>
    <t xml:space="preserve"> http://www.metromediapublishers.com</t>
  </si>
  <si>
    <t>14300 Kenneth Road, Suite 210 Leawood, KS 66224</t>
  </si>
  <si>
    <t xml:space="preserve">Lawrence </t>
  </si>
  <si>
    <t>Gaughan</t>
  </si>
  <si>
    <t>(785) 832-5268</t>
  </si>
  <si>
    <t>Paola</t>
  </si>
  <si>
    <t>(913)294-2311</t>
  </si>
  <si>
    <t>https://www.republic-online.com/</t>
  </si>
  <si>
    <t>121 S Pearl St. Paola Ks</t>
  </si>
  <si>
    <t>https://www.facebook.com/micorepublic/</t>
  </si>
  <si>
    <t>Teresa</t>
  </si>
  <si>
    <t>Maxwell</t>
  </si>
  <si>
    <t>(816) 476-7093</t>
  </si>
  <si>
    <t>https://mix93.com</t>
  </si>
  <si>
    <t>4045 Mill St. Kansas City Missouri 64111</t>
  </si>
  <si>
    <t>(785) 392-2129</t>
  </si>
  <si>
    <t>PO Box 104, Minneapolis KS 67467</t>
  </si>
  <si>
    <t>https://www.facebook.com/MyMessengerKS/</t>
  </si>
  <si>
    <t>Jewell County Record</t>
  </si>
  <si>
    <t>(402)879-3291</t>
  </si>
  <si>
    <t>https://www.superiorne.com/</t>
  </si>
  <si>
    <t>111 E Main Mankato KS 66956</t>
  </si>
  <si>
    <t>https://www.facebook.com/JewellCountyNews/</t>
  </si>
  <si>
    <t>Z96.3thelake</t>
  </si>
  <si>
    <t>(785)545-3220</t>
  </si>
  <si>
    <t>https://sunflowerstateradio.com/kzdy-fm/</t>
  </si>
  <si>
    <t>Neody Derrick News</t>
  </si>
  <si>
    <t>(620)714-0326</t>
  </si>
  <si>
    <t>https://www.facebook.com/NeodyNews/</t>
  </si>
  <si>
    <t xml:space="preserve">Lorie </t>
  </si>
  <si>
    <t>Harter</t>
  </si>
  <si>
    <t>(417)667-3344</t>
  </si>
  <si>
    <t>https://www.nevadadailymail.com/</t>
  </si>
  <si>
    <t>131 S Cedar, Nevada MO 64772</t>
  </si>
  <si>
    <t>Bosman</t>
  </si>
  <si>
    <t>https://www.nytimes.com/by/julie-bosman</t>
  </si>
  <si>
    <t>Ken</t>
  </si>
  <si>
    <t>Newton</t>
  </si>
  <si>
    <t>https://www.newspressnow.com/</t>
  </si>
  <si>
    <t>Manhattan</t>
  </si>
  <si>
    <t>(785)537-1350</t>
  </si>
  <si>
    <t>2414 Casement Rd. Manhattan KS</t>
  </si>
  <si>
    <t>https://www.facebook.com/1350KMAN/</t>
  </si>
  <si>
    <t>(813)271-8500</t>
  </si>
  <si>
    <t>https://www.npgco.com/</t>
  </si>
  <si>
    <t>825 Edmond St St. Joseph MO</t>
  </si>
  <si>
    <t>(813)271-8501</t>
  </si>
  <si>
    <t>826 Edmond St St. Joseph MO</t>
  </si>
  <si>
    <t>KNSS AM</t>
  </si>
  <si>
    <t>(316)685-2121</t>
  </si>
  <si>
    <t>2120 N. Woodlawn St Ste 352, Wichita KS 67208</t>
  </si>
  <si>
    <t>Beloit Call</t>
  </si>
  <si>
    <t>(785) 738-3537</t>
  </si>
  <si>
    <t>https://www.beloitcall.com/</t>
  </si>
  <si>
    <t>111 East South St. Beloit KS 67420</t>
  </si>
  <si>
    <t xml:space="preserve">Matt </t>
  </si>
  <si>
    <t>Price</t>
  </si>
  <si>
    <t>(785) 462-3963</t>
  </si>
  <si>
    <t>https://www.nwkansas.com/</t>
  </si>
  <si>
    <t>155 w 5th Colby KS</t>
  </si>
  <si>
    <t>The Norton</t>
  </si>
  <si>
    <t>Dana</t>
  </si>
  <si>
    <t>Paxton</t>
  </si>
  <si>
    <t>(785) 462-3964</t>
  </si>
  <si>
    <t>Krien</t>
  </si>
  <si>
    <t>Goodland Star</t>
  </si>
  <si>
    <t>Kevin</t>
  </si>
  <si>
    <t>Bottrell</t>
  </si>
  <si>
    <t>Opinion</t>
  </si>
  <si>
    <t>Marian</t>
  </si>
  <si>
    <t>Ballard</t>
  </si>
  <si>
    <t>Oberlin Herald</t>
  </si>
  <si>
    <t>Haynes</t>
  </si>
  <si>
    <t>Rawlins County Square Deal</t>
  </si>
  <si>
    <t>(785) 626-3600</t>
  </si>
  <si>
    <t>Derek</t>
  </si>
  <si>
    <t>Laughlin</t>
  </si>
  <si>
    <t>215 South Kansas Ave, Norton, KS</t>
  </si>
  <si>
    <t>https://www.facebook.com/nortontelegram/</t>
  </si>
  <si>
    <t xml:space="preserve">Destry </t>
  </si>
  <si>
    <t>Jackson</t>
  </si>
  <si>
    <t>(785)475-2206</t>
  </si>
  <si>
    <t>170 S Penn, Oberlin, KS 67749</t>
  </si>
  <si>
    <t>The Ottawa Herald</t>
  </si>
  <si>
    <t>(785)992-0001</t>
  </si>
  <si>
    <t>www.ottawaherald.com</t>
  </si>
  <si>
    <t>214 S Hickory St. Ottawa KS</t>
  </si>
  <si>
    <t>https://www.facebook.com/OttawaHerald/</t>
  </si>
  <si>
    <t>Lucas-Sylvan News</t>
  </si>
  <si>
    <t xml:space="preserve">Rita </t>
  </si>
  <si>
    <t>Sharp</t>
  </si>
  <si>
    <t>Kirby</t>
  </si>
  <si>
    <t>Ross</t>
  </si>
  <si>
    <t>(785)543-5242</t>
  </si>
  <si>
    <t>www.phillipscountyreview.com</t>
  </si>
  <si>
    <t>Lakin</t>
  </si>
  <si>
    <t>Independent</t>
  </si>
  <si>
    <t>(620)355-6162</t>
  </si>
  <si>
    <t xml:space="preserve">news@morningsun.net </t>
  </si>
  <si>
    <t>(785)434-4525</t>
  </si>
  <si>
    <t>www.mainstreetnewsgroup.com/plainvilletimes</t>
  </si>
  <si>
    <t>400E Mill, Plainville</t>
  </si>
  <si>
    <t>https://www.facebook.com/pvtimes.news/</t>
  </si>
  <si>
    <t>Garfield Township</t>
  </si>
  <si>
    <t>Joann</t>
  </si>
  <si>
    <t>Kahnt</t>
  </si>
  <si>
    <t>https://www.mainstreetnewsgroup.com/plainvilletimes</t>
  </si>
  <si>
    <t>400 E Mill Plainville, KS 67663</t>
  </si>
  <si>
    <t>https://www.facebook.com/pvtimes.news</t>
  </si>
  <si>
    <t>http://www.squaredealnews.com/</t>
  </si>
  <si>
    <t>https://www.facebook.com/pages/Rawlins-County-Square-Deal/159263320774729</t>
  </si>
  <si>
    <t>www.reuters.com</t>
  </si>
  <si>
    <t>Pierog</t>
  </si>
  <si>
    <t>https://roxieontheroad.com/</t>
  </si>
  <si>
    <t>https://www.facebook.com/RoxieontheRoad</t>
  </si>
  <si>
    <t>1(785)672-3228</t>
  </si>
  <si>
    <t>PO Box 151 Oakley KS 67748</t>
  </si>
  <si>
    <t>(785)284-3300</t>
  </si>
  <si>
    <t>https://www.sabethaherald.com/</t>
  </si>
  <si>
    <t>1024 Main St. Sabetha, KS</t>
  </si>
  <si>
    <t>https://www.facebook.com/sabethaherald/</t>
  </si>
  <si>
    <t>1(620)872-2090</t>
  </si>
  <si>
    <t>scottcountyrecord</t>
  </si>
  <si>
    <t>PO Box 377</t>
  </si>
  <si>
    <t>1(316)691-8552</t>
  </si>
  <si>
    <t>thesedgwickcountypost.com</t>
  </si>
  <si>
    <t>250 N Rock Rd. Ste. 300M, Wichita KS 67206</t>
  </si>
  <si>
    <t>Yates Center News</t>
  </si>
  <si>
    <t>1(785)675-3321</t>
  </si>
  <si>
    <t>https://www.sheridansentinel.com/</t>
  </si>
  <si>
    <t>716 Main St. Hoxie KS</t>
  </si>
  <si>
    <t>Jill</t>
  </si>
  <si>
    <t>Phillips</t>
  </si>
  <si>
    <t>https://www.facebook.com/LincolnSentinel</t>
  </si>
  <si>
    <t>1(785)877-3378</t>
  </si>
  <si>
    <t>www.kqnk.com</t>
  </si>
  <si>
    <t>1(785)448-7000</t>
  </si>
  <si>
    <t>1(620)842-5129</t>
  </si>
  <si>
    <t>https://www.anthonyrepublicannews.com/</t>
  </si>
  <si>
    <t>fred</t>
  </si>
  <si>
    <t>Aronld</t>
  </si>
  <si>
    <t>1(785)527-2245</t>
  </si>
  <si>
    <t>1805 N St, Belleville KS 66935</t>
  </si>
  <si>
    <t>Guiot</t>
  </si>
  <si>
    <t>1(620)431-4100</t>
  </si>
  <si>
    <t>chanute.com</t>
  </si>
  <si>
    <t>26 W Main St. Chanute KS</t>
  </si>
  <si>
    <t>https://www.facebook.com/p/The-Chanute-Tribune-100063698107378/</t>
  </si>
  <si>
    <t>1(620)364-5325</t>
  </si>
  <si>
    <t>https://www.coffeycountyonline.com/</t>
  </si>
  <si>
    <t>324 Hudson St Burlington KS</t>
  </si>
  <si>
    <t>1(620)681-1155</t>
  </si>
  <si>
    <t>https://www.communityvoiceks.com/</t>
  </si>
  <si>
    <t>2918 E Douglas Ave. Wichita KS 67214</t>
  </si>
  <si>
    <t xml:space="preserve">Julie </t>
  </si>
  <si>
    <t>Moreno</t>
  </si>
  <si>
    <t>1(785)292-4726</t>
  </si>
  <si>
    <t>https://frankfortareanews.com/</t>
  </si>
  <si>
    <t>PO Box 156 Frankfort KS 66427</t>
  </si>
  <si>
    <t>Katlin</t>
  </si>
  <si>
    <t>Bruna</t>
  </si>
  <si>
    <t>Tammy</t>
  </si>
  <si>
    <t>Helm</t>
  </si>
  <si>
    <t>1(620)223-2110</t>
  </si>
  <si>
    <t xml:space="preserve">www.fstribune.com </t>
  </si>
  <si>
    <t>6 N Main St. Fort Scott KS</t>
  </si>
  <si>
    <t>https://www.facebook.com/FSTribune/</t>
  </si>
  <si>
    <t>1(620)783-5034</t>
  </si>
  <si>
    <t>Bree</t>
  </si>
  <si>
    <t>Schaffer</t>
  </si>
  <si>
    <t>(620) 886-5654</t>
  </si>
  <si>
    <t>http://www.gyphillpremiere.com/</t>
  </si>
  <si>
    <t>108 N Main St. Medicine Lodge, KS</t>
  </si>
  <si>
    <t>https://www.facebook.com/@gyphillpremiere/?profile_tab_item_selected=mentions&amp;_rdr</t>
  </si>
  <si>
    <t>(785) 364-3141</t>
  </si>
  <si>
    <t>www.holtonrecorder.net</t>
  </si>
  <si>
    <t>(620) 473-3801</t>
  </si>
  <si>
    <t>https://www.humboldtkansas.com/newspaper</t>
  </si>
  <si>
    <t>909 Bridge St. Humboldt, KS 66748</t>
  </si>
  <si>
    <t>Stauffer</t>
  </si>
  <si>
    <t>https://www.iolaregister.com/</t>
  </si>
  <si>
    <t>+1 (316) 283 1501</t>
  </si>
  <si>
    <t>122 W. Sixth St. Newton, KS, Kansas 67114 United States of America</t>
  </si>
  <si>
    <t>+1 (316) 283 1502</t>
  </si>
  <si>
    <t>123 W. Sixth St. Newton, KS, Kansas 67114 United States of America</t>
  </si>
  <si>
    <t>+1 (316) 283 1503</t>
  </si>
  <si>
    <t>124 W. Sixth St. Newton, KS, Kansas 67114 United States of America</t>
  </si>
  <si>
    <t>1(785) 989-4415</t>
  </si>
  <si>
    <t>317 St. Joseph St, Wathena, KS 66090</t>
  </si>
  <si>
    <t>(913)780-5790</t>
  </si>
  <si>
    <t>https://thelegalrecord.net/</t>
  </si>
  <si>
    <t>1707 E. Cedar St. Ste. 111 Olathe, KS 66062</t>
  </si>
  <si>
    <t>(913)352-6235</t>
  </si>
  <si>
    <t>https://linncountynews.net/</t>
  </si>
  <si>
    <t>https://www.facebook.com/linncountynews</t>
  </si>
  <si>
    <t>Brake</t>
  </si>
  <si>
    <t>(785) 537-8953</t>
  </si>
  <si>
    <t>103 N 3rd St. Suite C Manhattan, Kansas 66502</t>
  </si>
  <si>
    <t>1(785)776-2200</t>
  </si>
  <si>
    <t>themercury.com</t>
  </si>
  <si>
    <t>318 N 5th St. Manhattan, KS 66502</t>
  </si>
  <si>
    <t>1(785)776-2201</t>
  </si>
  <si>
    <t>319 N 5th St. Manhattan, KS 66502</t>
  </si>
  <si>
    <t>1(785)776-2202</t>
  </si>
  <si>
    <t>320 N 5th St. Manhattan, KS 66502</t>
  </si>
  <si>
    <t>1(785)776-2203</t>
  </si>
  <si>
    <t>321 N 5th St. Manhattan, KS 66502</t>
  </si>
  <si>
    <t>1(785)776-2204</t>
  </si>
  <si>
    <t>322 N 5th St. Manhattan, KS 66502</t>
  </si>
  <si>
    <t>1(785)776-2205</t>
  </si>
  <si>
    <t>323 N 5th St. Manhattan, KS 66502</t>
  </si>
  <si>
    <t>1(785)776-2206</t>
  </si>
  <si>
    <t>324 N 5th St. Manhattan, KS 66502</t>
  </si>
  <si>
    <t>1(785)776-2207</t>
  </si>
  <si>
    <t>325 N 5th St. Manhattan, KS 66502</t>
  </si>
  <si>
    <t>1(913)294-2311</t>
  </si>
  <si>
    <t>Linenberger</t>
  </si>
  <si>
    <t>785-832-2222</t>
  </si>
  <si>
    <t>https://www.tonganoxiemirror.com/</t>
  </si>
  <si>
    <t>PO Box 71, Tonganoxie, KS</t>
  </si>
  <si>
    <t>(620) 897-6234</t>
  </si>
  <si>
    <t>270 Main St. Little River, KS 67457</t>
  </si>
  <si>
    <t>(620) 231-2600</t>
  </si>
  <si>
    <t>morningsun.net</t>
  </si>
  <si>
    <t>701 N. Locust St. Pittsburg, KS 66762</t>
  </si>
  <si>
    <t>1(785) 346-5424</t>
  </si>
  <si>
    <t>https://www.mainstreetnewsgroup.com/osbornecountyfarmer</t>
  </si>
  <si>
    <t>210 W Main Osborne, KS 67473</t>
  </si>
  <si>
    <t>(785) 485-2290</t>
  </si>
  <si>
    <t>rileycountian.com</t>
  </si>
  <si>
    <t xml:space="preserve">207 S Broadway St. Riley KS </t>
  </si>
  <si>
    <t>https://www.facebook.com/p/The-Riley-Countian-100035014677071/</t>
  </si>
  <si>
    <t>www.sabethaherals.com</t>
  </si>
  <si>
    <t>(620) 385-2200</t>
  </si>
  <si>
    <t>stjohnspearville.com</t>
  </si>
  <si>
    <t>400 N Main Spearville,  KS 67876</t>
  </si>
  <si>
    <t>https://thesunflower.com</t>
  </si>
  <si>
    <t>superiorne.com</t>
  </si>
  <si>
    <t>148 E 3rd St. Superior NE68978</t>
  </si>
  <si>
    <t>https://www.cjonline.com/</t>
  </si>
  <si>
    <t xml:space="preserve">Venus </t>
  </si>
  <si>
    <t>Beland</t>
  </si>
  <si>
    <t>Joe</t>
  </si>
  <si>
    <t>Barrett</t>
  </si>
  <si>
    <t>https://www.wsj.com/news/author/joe-barrett</t>
  </si>
  <si>
    <t>(785) 730-8620</t>
  </si>
  <si>
    <t>www.topekametronews.com</t>
  </si>
  <si>
    <t xml:space="preserve">Nancy </t>
  </si>
  <si>
    <t>Ziegler</t>
  </si>
  <si>
    <t>Kansas Adjutant General's Public Affairs Office</t>
  </si>
  <si>
    <t>The Bubis</t>
  </si>
  <si>
    <t xml:space="preserve">The Associated Press </t>
  </si>
  <si>
    <t>The Associated Press</t>
  </si>
  <si>
    <t xml:space="preserve"> Hanna</t>
  </si>
  <si>
    <t>KYVZ 106.1</t>
  </si>
  <si>
    <t>Vyzourek</t>
  </si>
  <si>
    <t>(785)269-7805</t>
  </si>
  <si>
    <t>www.kyvzradio.com</t>
  </si>
  <si>
    <t>Logan Unified School District</t>
  </si>
  <si>
    <t>(785) 877-3732</t>
  </si>
  <si>
    <t>University of Missouri-Kansas City</t>
  </si>
  <si>
    <t xml:space="preserve">Sarah </t>
  </si>
  <si>
    <t>Morris</t>
  </si>
  <si>
    <t>www.umkc.edu</t>
  </si>
  <si>
    <t>Tulsa Districe US Army</t>
  </si>
  <si>
    <t>USA Today- Rapid City Journal</t>
  </si>
  <si>
    <t>https://www.usatoday.com/</t>
  </si>
  <si>
    <t>(785)945-3257</t>
  </si>
  <si>
    <t>PO Box 187 Valley Falls KS, 66088</t>
  </si>
  <si>
    <t>(785) 776-8806</t>
  </si>
  <si>
    <t>pottcotimes.com</t>
  </si>
  <si>
    <t>427 Lincoln</t>
  </si>
  <si>
    <t>https://www.facebook.com/profile.php?id=100063653675747</t>
  </si>
  <si>
    <t>428 Lincoln</t>
  </si>
  <si>
    <t>Bob</t>
  </si>
  <si>
    <t>Beatty</t>
  </si>
  <si>
    <t>(785) 670-1736</t>
  </si>
  <si>
    <t>https://www.washburn.edu/</t>
  </si>
  <si>
    <t>(316) 266-6172</t>
  </si>
  <si>
    <t>bizjournal.com</t>
  </si>
  <si>
    <t>(620) 356-1420</t>
  </si>
  <si>
    <t>112 S Main Ulysses, KS 67880</t>
  </si>
  <si>
    <t>(785) 272-6397</t>
  </si>
  <si>
    <t>(785)272-6397</t>
  </si>
  <si>
    <t>https://www.facebook.com/WIBWChrisFisher/</t>
  </si>
  <si>
    <t>Stacie</t>
  </si>
  <si>
    <t>Prosser</t>
  </si>
  <si>
    <t>(816) 421-5900</t>
  </si>
  <si>
    <t>https://www.bizjournals.com/kansascity</t>
  </si>
  <si>
    <t>1100 Main St. Suite 2450 Kansas City Mo 64105</t>
  </si>
  <si>
    <t>Kaberline</t>
  </si>
  <si>
    <t>(816) 421-5901</t>
  </si>
  <si>
    <t>1101 Main St. Suite 2450 Kansas City Mo 64105</t>
  </si>
  <si>
    <t>Ek</t>
  </si>
  <si>
    <t>(816) 421-5902</t>
  </si>
  <si>
    <t>1102 Main St. Suite 2450 Kansas City Mo 64105</t>
  </si>
  <si>
    <t xml:space="preserve">Russell </t>
  </si>
  <si>
    <t>(816) 421-5903</t>
  </si>
  <si>
    <t>1103 Main St. Suite 2450 Kansas City Mo 64105</t>
  </si>
  <si>
    <t>(316) 268-6340</t>
  </si>
  <si>
    <t>www.kansas.com</t>
  </si>
  <si>
    <t>Marcia</t>
  </si>
  <si>
    <t>(316)268-6216</t>
  </si>
  <si>
    <t xml:space="preserve">Michael </t>
  </si>
  <si>
    <t>wichitamom.com</t>
  </si>
  <si>
    <t>(888)989-2299</t>
  </si>
  <si>
    <t>wilkinsradio.com</t>
  </si>
  <si>
    <t>Kansas City, KS</t>
  </si>
  <si>
    <t>https://www.facebook.com/KCNWKansasCity/</t>
  </si>
  <si>
    <t>(620-378-4415</t>
  </si>
  <si>
    <t>wilsoncountycitizen.com</t>
  </si>
  <si>
    <t>https://www.facebook.com/WilsonCountyCitizen/</t>
  </si>
  <si>
    <t>(913) 422-8232</t>
  </si>
  <si>
    <t>wybiznews.com</t>
  </si>
  <si>
    <t xml:space="preserve">Manhattan Free Press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</si>
</sst>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" fillId="0" borderId="1"/>
    <xf numFmtId="0" fontId="2" fillId="0" borderId="1">
      <alignment vertical="top" wrapText="1"/>
    </xf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wrapText="1"/>
    </xf>
    <xf numFmtId="0" fontId="7" fillId="0" borderId="1" xfId="1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3" applyFont="1" applyBorder="1" applyAlignment="1">
      <alignment wrapText="1"/>
    </xf>
    <xf numFmtId="0" fontId="4" fillId="0" borderId="2" xfId="2" applyFont="1" applyBorder="1">
      <alignment vertical="top" wrapText="1"/>
    </xf>
    <xf numFmtId="0" fontId="3" fillId="0" borderId="2" xfId="3" applyBorder="1" applyAlignment="1">
      <alignment vertical="top" wrapText="1"/>
    </xf>
    <xf numFmtId="0" fontId="3" fillId="0" borderId="2" xfId="3" applyBorder="1" applyAlignment="1">
      <alignment wrapText="1"/>
    </xf>
    <xf numFmtId="0" fontId="11" fillId="0" borderId="2" xfId="0" applyFont="1" applyBorder="1" applyAlignment="1">
      <alignment wrapText="1"/>
    </xf>
    <xf numFmtId="0" fontId="2" fillId="0" borderId="2" xfId="2" applyBorder="1">
      <alignment vertical="top" wrapText="1"/>
    </xf>
    <xf numFmtId="0" fontId="3" fillId="0" borderId="0" xfId="3"/>
    <xf numFmtId="0" fontId="3" fillId="2" borderId="3" xfId="3" applyFill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2" xfId="2" applyFont="1" applyBorder="1">
      <alignment vertical="top" wrapText="1"/>
    </xf>
    <xf numFmtId="0" fontId="2" fillId="0" borderId="2" xfId="0" applyFont="1" applyBorder="1" applyAlignment="1">
      <alignment wrapText="1"/>
    </xf>
    <xf numFmtId="0" fontId="12" fillId="0" borderId="2" xfId="3" applyFont="1" applyBorder="1" applyAlignment="1">
      <alignment wrapText="1"/>
    </xf>
    <xf numFmtId="0" fontId="2" fillId="0" borderId="0" xfId="0" applyFont="1" applyAlignment="1">
      <alignment wrapText="1"/>
    </xf>
  </cellXfs>
  <cellStyles count="4">
    <cellStyle name="Hyperlink" xfId="3" builtinId="8"/>
    <cellStyle name="mr_header" xfId="1" xr:uid="{00000000-0005-0000-0000-000001000000}"/>
    <cellStyle name="mr_normal" xfId="2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nn Alley" id="{70EE135E-9B25-499A-B6B6-E39350479786}" userId="S-1-5-21-3458195798-2579928755-1336589588-311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4-12-20T15:01:23.82" personId="{70EE135E-9B25-499A-B6B6-E39350479786}" id="{4951D0FF-0E6E-4FB4-81FB-50D41BC416C7}">
    <text>This name has changed to The Cowley Courier Traveloer with a new email: daseaton@ctnewsonline.com</text>
    <extLst>
      <x:ext xmlns:xltc2="http://schemas.microsoft.com/office/spreadsheetml/2020/threadedcomments2" uri="{F7C98A9C-CBB3-438F-8F68-D28B6AF4A901}">
        <xltc2:checksum>3012955408</xltc2:checksum>
        <xltc2:hyperlink startIndex="72" length="25" url="daseaton@ctnewsonline.com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ll@hcindependent.com" TargetMode="External"/><Relationship Id="rId299" Type="http://schemas.openxmlformats.org/officeDocument/2006/relationships/hyperlink" Target="mailto:BRichardson@themercury.com" TargetMode="External"/><Relationship Id="rId21" Type="http://schemas.openxmlformats.org/officeDocument/2006/relationships/hyperlink" Target="mailto:Kristina@KCParent.com" TargetMode="External"/><Relationship Id="rId63" Type="http://schemas.openxmlformats.org/officeDocument/2006/relationships/hyperlink" Target="mailto:Rhegeman@ap.org" TargetMode="External"/><Relationship Id="rId159" Type="http://schemas.openxmlformats.org/officeDocument/2006/relationships/hyperlink" Target="mailto:tomari.quinn@cjonline.com" TargetMode="External"/><Relationship Id="rId324" Type="http://schemas.openxmlformats.org/officeDocument/2006/relationships/hyperlink" Target="mailto:atwood.news@nwkansas.com" TargetMode="External"/><Relationship Id="rId366" Type="http://schemas.openxmlformats.org/officeDocument/2006/relationships/comments" Target="../comments1.xml"/><Relationship Id="rId170" Type="http://schemas.openxmlformats.org/officeDocument/2006/relationships/hyperlink" Target="mailto:tim.bisel@cjonline.com" TargetMode="External"/><Relationship Id="rId226" Type="http://schemas.openxmlformats.org/officeDocument/2006/relationships/hyperlink" Target="mailto:doug.carder@miconews.com" TargetMode="External"/><Relationship Id="rId268" Type="http://schemas.openxmlformats.org/officeDocument/2006/relationships/hyperlink" Target="mailto:office@wamegonews.com" TargetMode="External"/><Relationship Id="rId32" Type="http://schemas.openxmlformats.org/officeDocument/2006/relationships/hyperlink" Target="mailto:review@garnett-ks.com" TargetMode="External"/><Relationship Id="rId74" Type="http://schemas.openxmlformats.org/officeDocument/2006/relationships/hyperlink" Target="mailto:sales@emporia.com" TargetMode="External"/><Relationship Id="rId128" Type="http://schemas.openxmlformats.org/officeDocument/2006/relationships/hyperlink" Target="mailto:news@fortscott.biz" TargetMode="External"/><Relationship Id="rId335" Type="http://schemas.openxmlformats.org/officeDocument/2006/relationships/hyperlink" Target="https://business.opchamber.org/memberdirectory/Details/town-square-publications-918130" TargetMode="External"/><Relationship Id="rId5" Type="http://schemas.openxmlformats.org/officeDocument/2006/relationships/hyperlink" Target="mailto:news@kwch.com" TargetMode="External"/><Relationship Id="rId181" Type="http://schemas.openxmlformats.org/officeDocument/2006/relationships/hyperlink" Target="mailto:erierecord@hotmail.com" TargetMode="External"/><Relationship Id="rId237" Type="http://schemas.openxmlformats.org/officeDocument/2006/relationships/hyperlink" Target="mailto:joev@st-tel.net" TargetMode="External"/><Relationship Id="rId279" Type="http://schemas.openxmlformats.org/officeDocument/2006/relationships/hyperlink" Target="mailto:editor@wilsoncountycitizen.com" TargetMode="External"/><Relationship Id="rId43" Type="http://schemas.openxmlformats.org/officeDocument/2006/relationships/hyperlink" Target="mailto:kansascity@courthousenews.com" TargetMode="External"/><Relationship Id="rId139" Type="http://schemas.openxmlformats.org/officeDocument/2006/relationships/hyperlink" Target="mailto:editor@clarionpaper.com" TargetMode="External"/><Relationship Id="rId290" Type="http://schemas.openxmlformats.org/officeDocument/2006/relationships/hyperlink" Target="mailto:bkaberline@bizjournals.com" TargetMode="External"/><Relationship Id="rId304" Type="http://schemas.openxmlformats.org/officeDocument/2006/relationships/hyperlink" Target="mailto:cfrey@thekansan.com" TargetMode="External"/><Relationship Id="rId346" Type="http://schemas.openxmlformats.org/officeDocument/2006/relationships/hyperlink" Target="https://www.humboldtkansas.com/newspaper" TargetMode="External"/><Relationship Id="rId85" Type="http://schemas.openxmlformats.org/officeDocument/2006/relationships/hyperlink" Target="mailto:labetteavenue@taylornews.org" TargetMode="External"/><Relationship Id="rId150" Type="http://schemas.openxmlformats.org/officeDocument/2006/relationships/hyperlink" Target="mailto:angela@wichitamomsblog.com" TargetMode="External"/><Relationship Id="rId192" Type="http://schemas.openxmlformats.org/officeDocument/2006/relationships/hyperlink" Target="mailto:jcr@nckcn.com" TargetMode="External"/><Relationship Id="rId206" Type="http://schemas.openxmlformats.org/officeDocument/2006/relationships/hyperlink" Target="mailto:kdnskzdy@nckcn.com" TargetMode="External"/><Relationship Id="rId248" Type="http://schemas.openxmlformats.org/officeDocument/2006/relationships/hyperlink" Target="mailto:news@mymessengerks.com" TargetMode="External"/><Relationship Id="rId12" Type="http://schemas.openxmlformats.org/officeDocument/2006/relationships/hyperlink" Target="mailto:tristate@elkhart.com" TargetMode="External"/><Relationship Id="rId108" Type="http://schemas.openxmlformats.org/officeDocument/2006/relationships/hyperlink" Target="mailto:news@ljworld.com" TargetMode="External"/><Relationship Id="rId315" Type="http://schemas.openxmlformats.org/officeDocument/2006/relationships/hyperlink" Target="mailto:campusledger@jccc.edu" TargetMode="External"/><Relationship Id="rId357" Type="http://schemas.openxmlformats.org/officeDocument/2006/relationships/hyperlink" Target="https://www.usatoday.com/" TargetMode="External"/><Relationship Id="rId54" Type="http://schemas.openxmlformats.org/officeDocument/2006/relationships/hyperlink" Target="mailto:amber.lee@cumulus.com" TargetMode="External"/><Relationship Id="rId96" Type="http://schemas.openxmlformats.org/officeDocument/2006/relationships/hyperlink" Target="mailto:dfarris@kake.com" TargetMode="External"/><Relationship Id="rId161" Type="http://schemas.openxmlformats.org/officeDocument/2006/relationships/hyperlink" Target="mailto:crengers@wichitaeagle.com" TargetMode="External"/><Relationship Id="rId217" Type="http://schemas.openxmlformats.org/officeDocument/2006/relationships/hyperlink" Target="mailto:press@tcvpub.com" TargetMode="External"/><Relationship Id="rId259" Type="http://schemas.openxmlformats.org/officeDocument/2006/relationships/hyperlink" Target="mailto:sabethaherald@sabethaherald.com" TargetMode="External"/><Relationship Id="rId23" Type="http://schemas.openxmlformats.org/officeDocument/2006/relationships/hyperlink" Target="mailto:asmith@kwch.com" TargetMode="External"/><Relationship Id="rId119" Type="http://schemas.openxmlformats.org/officeDocument/2006/relationships/hyperlink" Target="mailto:newsroom@dailynews.net" TargetMode="External"/><Relationship Id="rId270" Type="http://schemas.openxmlformats.org/officeDocument/2006/relationships/hyperlink" Target="mailto:dmead@wellingtondailynews.com" TargetMode="External"/><Relationship Id="rId326" Type="http://schemas.openxmlformats.org/officeDocument/2006/relationships/hyperlink" Target="mailto:mballard@nwkansas.com" TargetMode="External"/><Relationship Id="rId65" Type="http://schemas.openxmlformats.org/officeDocument/2006/relationships/hyperlink" Target="mailto:Rachel.Sommerfeld@ksn.com" TargetMode="External"/><Relationship Id="rId130" Type="http://schemas.openxmlformats.org/officeDocument/2006/relationships/hyperlink" Target="mailto:news@emporia.com" TargetMode="External"/><Relationship Id="rId172" Type="http://schemas.openxmlformats.org/officeDocument/2006/relationships/hyperlink" Target="mailto:propress@unitedwireless.com" TargetMode="External"/><Relationship Id="rId228" Type="http://schemas.openxmlformats.org/officeDocument/2006/relationships/hyperlink" Target="mailto:ssloyer@yahoo.com" TargetMode="External"/><Relationship Id="rId281" Type="http://schemas.openxmlformats.org/officeDocument/2006/relationships/hyperlink" Target="mailto:kcnw@wilkinsradio.com" TargetMode="External"/><Relationship Id="rId337" Type="http://schemas.openxmlformats.org/officeDocument/2006/relationships/hyperlink" Target="http://www.ottawaherald.com/" TargetMode="External"/><Relationship Id="rId34" Type="http://schemas.openxmlformats.org/officeDocument/2006/relationships/hyperlink" Target="mailto:newsbelleplaine@gmail.com" TargetMode="External"/><Relationship Id="rId76" Type="http://schemas.openxmlformats.org/officeDocument/2006/relationships/hyperlink" Target="mailto:news@klwn.com" TargetMode="External"/><Relationship Id="rId141" Type="http://schemas.openxmlformats.org/officeDocument/2006/relationships/hyperlink" Target="mailto:bladeempire@nckcn.com" TargetMode="External"/><Relationship Id="rId7" Type="http://schemas.openxmlformats.org/officeDocument/2006/relationships/hyperlink" Target="mailto:phil@1045thefox.com" TargetMode="External"/><Relationship Id="rId183" Type="http://schemas.openxmlformats.org/officeDocument/2006/relationships/hyperlink" Target="mailto:countian@twinvalley.net" TargetMode="External"/><Relationship Id="rId239" Type="http://schemas.openxmlformats.org/officeDocument/2006/relationships/hyperlink" Target="mailto:record@marionrecord.com" TargetMode="External"/><Relationship Id="rId250" Type="http://schemas.openxmlformats.org/officeDocument/2006/relationships/hyperlink" Target="mailto:neodynews@gmail.com" TargetMode="External"/><Relationship Id="rId292" Type="http://schemas.openxmlformats.org/officeDocument/2006/relationships/hyperlink" Target="mailto:editor@thewesterntimes.com" TargetMode="External"/><Relationship Id="rId306" Type="http://schemas.openxmlformats.org/officeDocument/2006/relationships/hyperlink" Target="mailto:editor@kansan.com" TargetMode="External"/><Relationship Id="rId45" Type="http://schemas.openxmlformats.org/officeDocument/2006/relationships/hyperlink" Target="mailto:kcur@umkc.edu" TargetMode="External"/><Relationship Id="rId87" Type="http://schemas.openxmlformats.org/officeDocument/2006/relationships/hyperlink" Target="mailto:news@kscb.net" TargetMode="External"/><Relationship Id="rId110" Type="http://schemas.openxmlformats.org/officeDocument/2006/relationships/hyperlink" Target="mailto:news@leavenworthtimes.com" TargetMode="External"/><Relationship Id="rId348" Type="http://schemas.openxmlformats.org/officeDocument/2006/relationships/hyperlink" Target="https://www.facebook.com/linncountynews" TargetMode="External"/><Relationship Id="rId152" Type="http://schemas.openxmlformats.org/officeDocument/2006/relationships/hyperlink" Target="mailto:jwitt@bizjournals.com" TargetMode="External"/><Relationship Id="rId194" Type="http://schemas.openxmlformats.org/officeDocument/2006/relationships/hyperlink" Target="mailto:ctseneca@nvcs.com" TargetMode="External"/><Relationship Id="rId208" Type="http://schemas.openxmlformats.org/officeDocument/2006/relationships/hyperlink" Target="mailto:kqnk@ruraltel.net" TargetMode="External"/><Relationship Id="rId261" Type="http://schemas.openxmlformats.org/officeDocument/2006/relationships/hyperlink" Target="mailto:oherald@bluevalley.net" TargetMode="External"/><Relationship Id="rId14" Type="http://schemas.openxmlformats.org/officeDocument/2006/relationships/hyperlink" Target="mailto:ftlvlampeditor@gmail.com" TargetMode="External"/><Relationship Id="rId56" Type="http://schemas.openxmlformats.org/officeDocument/2006/relationships/hyperlink" Target="mailto:news@ljworld.com" TargetMode="External"/><Relationship Id="rId317" Type="http://schemas.openxmlformats.org/officeDocument/2006/relationships/hyperlink" Target="mailto:sentinel@sheridansentinel.com" TargetMode="External"/><Relationship Id="rId359" Type="http://schemas.openxmlformats.org/officeDocument/2006/relationships/hyperlink" Target="https://www.bizjournals.com/kansascity" TargetMode="External"/><Relationship Id="rId98" Type="http://schemas.openxmlformats.org/officeDocument/2006/relationships/hyperlink" Target="mailto:Tracy.harder@indydailyreporter.com" TargetMode="External"/><Relationship Id="rId121" Type="http://schemas.openxmlformats.org/officeDocument/2006/relationships/hyperlink" Target="mailto:jjump@theharperadvocate.com" TargetMode="External"/><Relationship Id="rId163" Type="http://schemas.openxmlformats.org/officeDocument/2006/relationships/hyperlink" Target="mailto:benny.r.bauman.nfg@mail.mil" TargetMode="External"/><Relationship Id="rId219" Type="http://schemas.openxmlformats.org/officeDocument/2006/relationships/hyperlink" Target="mailto:radiobri@gmail.com" TargetMode="External"/><Relationship Id="rId230" Type="http://schemas.openxmlformats.org/officeDocument/2006/relationships/hyperlink" Target="mailto:joshua.rouse@cjonline.com" TargetMode="External"/><Relationship Id="rId25" Type="http://schemas.openxmlformats.org/officeDocument/2006/relationships/hyperlink" Target="mailto:mmartin@kcstar.com" TargetMode="External"/><Relationship Id="rId67" Type="http://schemas.openxmlformats.org/officeDocument/2006/relationships/hyperlink" Target="mailto:skoranda@ku.edu" TargetMode="External"/><Relationship Id="rId272" Type="http://schemas.openxmlformats.org/officeDocument/2006/relationships/hyperlink" Target="mailto:samantha.foster@cjonline.com" TargetMode="External"/><Relationship Id="rId328" Type="http://schemas.openxmlformats.org/officeDocument/2006/relationships/hyperlink" Target="mailto:dpaxton@nwkansas.com" TargetMode="External"/><Relationship Id="rId132" Type="http://schemas.openxmlformats.org/officeDocument/2006/relationships/hyperlink" Target="mailto:ewn@eastwichitanews.com" TargetMode="External"/><Relationship Id="rId174" Type="http://schemas.openxmlformats.org/officeDocument/2006/relationships/hyperlink" Target="mailto:shanna@chanute.com" TargetMode="External"/><Relationship Id="rId220" Type="http://schemas.openxmlformats.org/officeDocument/2006/relationships/hyperlink" Target="mailto:shptv@shptv.org" TargetMode="External"/><Relationship Id="rId241" Type="http://schemas.openxmlformats.org/officeDocument/2006/relationships/hyperlink" Target="mailto:sgray@marysvilleonline.net" TargetMode="External"/><Relationship Id="rId15" Type="http://schemas.openxmlformats.org/officeDocument/2006/relationships/hyperlink" Target="mailto:indy@eaglecom.net" TargetMode="External"/><Relationship Id="rId36" Type="http://schemas.openxmlformats.org/officeDocument/2006/relationships/hyperlink" Target="mailto:criedel@ap.org" TargetMode="External"/><Relationship Id="rId57" Type="http://schemas.openxmlformats.org/officeDocument/2006/relationships/hyperlink" Target="mailto:news@wdaftv4.com" TargetMode="External"/><Relationship Id="rId262" Type="http://schemas.openxmlformats.org/officeDocument/2006/relationships/hyperlink" Target="mailto:editor@thesunflower.com" TargetMode="External"/><Relationship Id="rId283" Type="http://schemas.openxmlformats.org/officeDocument/2006/relationships/hyperlink" Target="mailto:cswaim@wichitaeagle.com" TargetMode="External"/><Relationship Id="rId318" Type="http://schemas.openxmlformats.org/officeDocument/2006/relationships/hyperlink" Target="mailto:notices@thesedgwickcountypost.com" TargetMode="External"/><Relationship Id="rId339" Type="http://schemas.openxmlformats.org/officeDocument/2006/relationships/hyperlink" Target="https://www.facebook.com/pages/Rawlins-County-Square-Deal/159263320774729" TargetMode="External"/><Relationship Id="rId78" Type="http://schemas.openxmlformats.org/officeDocument/2006/relationships/hyperlink" Target="mailto:cwillis@ksn.com" TargetMode="External"/><Relationship Id="rId99" Type="http://schemas.openxmlformats.org/officeDocument/2006/relationships/hyperlink" Target="mailto:newsroom@indydailyreporter.com" TargetMode="External"/><Relationship Id="rId101" Type="http://schemas.openxmlformats.org/officeDocument/2006/relationships/hyperlink" Target="mailto:jgreen@hutchnews.com" TargetMode="External"/><Relationship Id="rId122" Type="http://schemas.openxmlformats.org/officeDocument/2006/relationships/hyperlink" Target="mailto:gstimes@kans.com" TargetMode="External"/><Relationship Id="rId143" Type="http://schemas.openxmlformats.org/officeDocument/2006/relationships/hyperlink" Target="mailto:news@arkvalleynews.com" TargetMode="External"/><Relationship Id="rId164" Type="http://schemas.openxmlformats.org/officeDocument/2006/relationships/hyperlink" Target="mailto:bob.beatty@washburn.edu" TargetMode="External"/><Relationship Id="rId185" Type="http://schemas.openxmlformats.org/officeDocument/2006/relationships/hyperlink" Target="mailto:ccrepub@gmail.com" TargetMode="External"/><Relationship Id="rId350" Type="http://schemas.openxmlformats.org/officeDocument/2006/relationships/hyperlink" Target="https://www.mainstreetnewsgroup.com/osbornecountyfarmer" TargetMode="External"/><Relationship Id="rId9" Type="http://schemas.openxmlformats.org/officeDocument/2006/relationships/hyperlink" Target="mailto:kgcr@kgcr.org" TargetMode="External"/><Relationship Id="rId210" Type="http://schemas.openxmlformats.org/officeDocument/2006/relationships/hyperlink" Target="mailto:loganrep@ruraltel.net" TargetMode="External"/><Relationship Id="rId26" Type="http://schemas.openxmlformats.org/officeDocument/2006/relationships/hyperlink" Target="mailto:michael.dakota@ksnt.com" TargetMode="External"/><Relationship Id="rId231" Type="http://schemas.openxmlformats.org/officeDocument/2006/relationships/hyperlink" Target="mailto:guy@goodlifeguy.com" TargetMode="External"/><Relationship Id="rId252" Type="http://schemas.openxmlformats.org/officeDocument/2006/relationships/hyperlink" Target="mailto:pvtimes@ruraltel.net" TargetMode="External"/><Relationship Id="rId273" Type="http://schemas.openxmlformats.org/officeDocument/2006/relationships/hyperlink" Target="mailto:lwatermangray@gmail.com" TargetMode="External"/><Relationship Id="rId294" Type="http://schemas.openxmlformats.org/officeDocument/2006/relationships/hyperlink" Target="mailto:mmoser@themercury.com" TargetMode="External"/><Relationship Id="rId308" Type="http://schemas.openxmlformats.org/officeDocument/2006/relationships/hyperlink" Target="mailto:info@jcdailyunion.com" TargetMode="External"/><Relationship Id="rId329" Type="http://schemas.openxmlformats.org/officeDocument/2006/relationships/hyperlink" Target="mailto:colby.editor@nwkansas.com" TargetMode="External"/><Relationship Id="rId47" Type="http://schemas.openxmlformats.org/officeDocument/2006/relationships/hyperlink" Target="mailto:kionews@sctelcom.net" TargetMode="External"/><Relationship Id="rId68" Type="http://schemas.openxmlformats.org/officeDocument/2006/relationships/hyperlink" Target="mailto:steigmans@kcur.org" TargetMode="External"/><Relationship Id="rId89" Type="http://schemas.openxmlformats.org/officeDocument/2006/relationships/hyperlink" Target="mailto:david@krsl.com" TargetMode="External"/><Relationship Id="rId112" Type="http://schemas.openxmlformats.org/officeDocument/2006/relationships/hyperlink" Target="mailto:russell@mainstreetmedia.us" TargetMode="External"/><Relationship Id="rId133" Type="http://schemas.openxmlformats.org/officeDocument/2006/relationships/hyperlink" Target="mailto:downsnews@ruraltel.net" TargetMode="External"/><Relationship Id="rId154" Type="http://schemas.openxmlformats.org/officeDocument/2006/relationships/hyperlink" Target="mailto:fan@bluevalley.net" TargetMode="External"/><Relationship Id="rId175" Type="http://schemas.openxmlformats.org/officeDocument/2006/relationships/hyperlink" Target="mailto:anthonyrepublican@att.net" TargetMode="External"/><Relationship Id="rId340" Type="http://schemas.openxmlformats.org/officeDocument/2006/relationships/hyperlink" Target="http://www.squaredealnews.com/" TargetMode="External"/><Relationship Id="rId361" Type="http://schemas.openxmlformats.org/officeDocument/2006/relationships/hyperlink" Target="https://www.bizjournals.com/kansascity" TargetMode="External"/><Relationship Id="rId196" Type="http://schemas.openxmlformats.org/officeDocument/2006/relationships/hyperlink" Target="mailto:fred@mcbattascompanies.com" TargetMode="External"/><Relationship Id="rId200" Type="http://schemas.openxmlformats.org/officeDocument/2006/relationships/hyperlink" Target="mailto:jon.janes@wibw.com" TargetMode="External"/><Relationship Id="rId16" Type="http://schemas.openxmlformats.org/officeDocument/2006/relationships/hyperlink" Target="mailto:review@gbta.net" TargetMode="External"/><Relationship Id="rId221" Type="http://schemas.openxmlformats.org/officeDocument/2006/relationships/hyperlink" Target="mailto:spnews@ucom.net" TargetMode="External"/><Relationship Id="rId242" Type="http://schemas.openxmlformats.org/officeDocument/2006/relationships/hyperlink" Target="mailto:skessinger@marysvilleonline.net" TargetMode="External"/><Relationship Id="rId263" Type="http://schemas.openxmlformats.org/officeDocument/2006/relationships/hyperlink" Target="mailto:editor@kansan.com" TargetMode="External"/><Relationship Id="rId284" Type="http://schemas.openxmlformats.org/officeDocument/2006/relationships/hyperlink" Target="mailto:wenews@wichitaeagle.com" TargetMode="External"/><Relationship Id="rId319" Type="http://schemas.openxmlformats.org/officeDocument/2006/relationships/hyperlink" Target="mailto:news@parsonssun.com" TargetMode="External"/><Relationship Id="rId37" Type="http://schemas.openxmlformats.org/officeDocument/2006/relationships/hyperlink" Target="mailto:earl@hpleader.com" TargetMode="External"/><Relationship Id="rId58" Type="http://schemas.openxmlformats.org/officeDocument/2006/relationships/hyperlink" Target="mailto:newsdesk@kctv5.com" TargetMode="External"/><Relationship Id="rId79" Type="http://schemas.openxmlformats.org/officeDocument/2006/relationships/hyperlink" Target="mailto:kmiles@ksnt.com" TargetMode="External"/><Relationship Id="rId102" Type="http://schemas.openxmlformats.org/officeDocument/2006/relationships/hyperlink" Target="mailto:newsclerk@hutchnews.com" TargetMode="External"/><Relationship Id="rId123" Type="http://schemas.openxmlformats.org/officeDocument/2006/relationships/hyperlink" Target="mailto:sthacker@gbtribune.com" TargetMode="External"/><Relationship Id="rId144" Type="http://schemas.openxmlformats.org/officeDocument/2006/relationships/hyperlink" Target="mailto:danielle.norwood@alphamediausa.com" TargetMode="External"/><Relationship Id="rId330" Type="http://schemas.openxmlformats.org/officeDocument/2006/relationships/hyperlink" Target="mailto:lharter@nevadadailymail.com" TargetMode="External"/><Relationship Id="rId90" Type="http://schemas.openxmlformats.org/officeDocument/2006/relationships/hyperlink" Target="mailto:Jeff@KSAL.com" TargetMode="External"/><Relationship Id="rId165" Type="http://schemas.openxmlformats.org/officeDocument/2006/relationships/hyperlink" Target="mailto:bob.weeks@gmail.com" TargetMode="External"/><Relationship Id="rId186" Type="http://schemas.openxmlformats.org/officeDocument/2006/relationships/hyperlink" Target="mailto:bree@gyphillpremiere.com" TargetMode="External"/><Relationship Id="rId351" Type="http://schemas.openxmlformats.org/officeDocument/2006/relationships/hyperlink" Target="http://www.sabethaherals.com/" TargetMode="External"/><Relationship Id="rId211" Type="http://schemas.openxmlformats.org/officeDocument/2006/relationships/hyperlink" Target="mailto:mikegaughan@gmail.com" TargetMode="External"/><Relationship Id="rId232" Type="http://schemas.openxmlformats.org/officeDocument/2006/relationships/hyperlink" Target="mailto:chris.fisher@wibw.com" TargetMode="External"/><Relationship Id="rId253" Type="http://schemas.openxmlformats.org/officeDocument/2006/relationships/hyperlink" Target="mailto:prairiepost@hotmail.com" TargetMode="External"/><Relationship Id="rId274" Type="http://schemas.openxmlformats.org/officeDocument/2006/relationships/hyperlink" Target="mailto:jdhanna@ap.org" TargetMode="External"/><Relationship Id="rId295" Type="http://schemas.openxmlformats.org/officeDocument/2006/relationships/hyperlink" Target="mailto:nseaton@themercury.com" TargetMode="External"/><Relationship Id="rId309" Type="http://schemas.openxmlformats.org/officeDocument/2006/relationships/hyperlink" Target="mailto:thehumboldtunion@yahoo.com" TargetMode="External"/><Relationship Id="rId27" Type="http://schemas.openxmlformats.org/officeDocument/2006/relationships/hyperlink" Target="mailto:kkeller-smith@cherryroad.com" TargetMode="External"/><Relationship Id="rId48" Type="http://schemas.openxmlformats.org/officeDocument/2006/relationships/hyperlink" Target="mailto:kofonews@kofo.com" TargetMode="External"/><Relationship Id="rId69" Type="http://schemas.openxmlformats.org/officeDocument/2006/relationships/hyperlink" Target="mailto:tim.stauffer@iolaregister.com" TargetMode="External"/><Relationship Id="rId113" Type="http://schemas.openxmlformats.org/officeDocument/2006/relationships/hyperlink" Target="mailto:nickole@mainstreetmedia.us" TargetMode="External"/><Relationship Id="rId134" Type="http://schemas.openxmlformats.org/officeDocument/2006/relationships/hyperlink" Target="mailto:newsstaff@dosmundos.com" TargetMode="External"/><Relationship Id="rId320" Type="http://schemas.openxmlformats.org/officeDocument/2006/relationships/hyperlink" Target="mailto:lusynews@gmail.com" TargetMode="External"/><Relationship Id="rId80" Type="http://schemas.openxmlformats.org/officeDocument/2006/relationships/hyperlink" Target="mailto:terskine@ktka.tv" TargetMode="External"/><Relationship Id="rId155" Type="http://schemas.openxmlformats.org/officeDocument/2006/relationships/hyperlink" Target="mailto:mcnews@mcnewsonline.com" TargetMode="External"/><Relationship Id="rId176" Type="http://schemas.openxmlformats.org/officeDocument/2006/relationships/hyperlink" Target="mailto:editor@wcns.news" TargetMode="External"/><Relationship Id="rId197" Type="http://schemas.openxmlformats.org/officeDocument/2006/relationships/hyperlink" Target="mailto:jriley@morningsun.net" TargetMode="External"/><Relationship Id="rId341" Type="http://schemas.openxmlformats.org/officeDocument/2006/relationships/hyperlink" Target="https://roxieontheroad.com/" TargetMode="External"/><Relationship Id="rId362" Type="http://schemas.openxmlformats.org/officeDocument/2006/relationships/hyperlink" Target="http://www.kansas.com/" TargetMode="External"/><Relationship Id="rId201" Type="http://schemas.openxmlformats.org/officeDocument/2006/relationships/hyperlink" Target="mailto:jonbrake@kansas.net" TargetMode="External"/><Relationship Id="rId222" Type="http://schemas.openxmlformats.org/officeDocument/2006/relationships/hyperlink" Target="mailto:squaredeal114@sbcglobal.net" TargetMode="External"/><Relationship Id="rId243" Type="http://schemas.openxmlformats.org/officeDocument/2006/relationships/hyperlink" Target="mailto:news@mcphersonsentinel.com" TargetMode="External"/><Relationship Id="rId264" Type="http://schemas.openxmlformats.org/officeDocument/2006/relationships/hyperlink" Target="mailto:news@cjonline.com" TargetMode="External"/><Relationship Id="rId285" Type="http://schemas.openxmlformats.org/officeDocument/2006/relationships/hyperlink" Target="mailto:mwerts@wichitaeagle.com" TargetMode="External"/><Relationship Id="rId17" Type="http://schemas.openxmlformats.org/officeDocument/2006/relationships/hyperlink" Target="mailto:news@eurekaherald.com" TargetMode="External"/><Relationship Id="rId38" Type="http://schemas.openxmlformats.org/officeDocument/2006/relationships/hyperlink" Target="mailto:eckels@kmuw.org" TargetMode="External"/><Relationship Id="rId59" Type="http://schemas.openxmlformats.org/officeDocument/2006/relationships/hyperlink" Target="mailto:newsreport@columbus-ks.com" TargetMode="External"/><Relationship Id="rId103" Type="http://schemas.openxmlformats.org/officeDocument/2006/relationships/hyperlink" Target="mailto:publisher@hometowngirard.com" TargetMode="External"/><Relationship Id="rId124" Type="http://schemas.openxmlformats.org/officeDocument/2006/relationships/hyperlink" Target="mailto:email@gbtribune.com" TargetMode="External"/><Relationship Id="rId310" Type="http://schemas.openxmlformats.org/officeDocument/2006/relationships/hyperlink" Target="mailto:cityclerk@bluevalley.net" TargetMode="External"/><Relationship Id="rId70" Type="http://schemas.openxmlformats.org/officeDocument/2006/relationships/hyperlink" Target="mailto:ccrepub@gmail.com" TargetMode="External"/><Relationship Id="rId91" Type="http://schemas.openxmlformats.org/officeDocument/2006/relationships/hyperlink" Target="mailto:news@koamtv.com" TargetMode="External"/><Relationship Id="rId145" Type="http://schemas.openxmlformats.org/officeDocument/2006/relationships/hyperlink" Target="mailto:editor@abilene-rc.com" TargetMode="External"/><Relationship Id="rId166" Type="http://schemas.openxmlformats.org/officeDocument/2006/relationships/hyperlink" Target="mailto:bosman@nytimes.com" TargetMode="External"/><Relationship Id="rId187" Type="http://schemas.openxmlformats.org/officeDocument/2006/relationships/hyperlink" Target="mailto:beloitcall@nckcn.com" TargetMode="External"/><Relationship Id="rId331" Type="http://schemas.openxmlformats.org/officeDocument/2006/relationships/hyperlink" Target="mailto:nessnews@gbta.net" TargetMode="External"/><Relationship Id="rId352" Type="http://schemas.openxmlformats.org/officeDocument/2006/relationships/hyperlink" Target="https://thesunflower.com/" TargetMode="External"/><Relationship Id="rId1" Type="http://schemas.openxmlformats.org/officeDocument/2006/relationships/hyperlink" Target="mailto:news@kfdi.com" TargetMode="External"/><Relationship Id="rId212" Type="http://schemas.openxmlformats.org/officeDocument/2006/relationships/hyperlink" Target="mailto:morrisf@umkc.edu" TargetMode="External"/><Relationship Id="rId233" Type="http://schemas.openxmlformats.org/officeDocument/2006/relationships/hyperlink" Target="mailto:brian.mccauley@miconews.com" TargetMode="External"/><Relationship Id="rId254" Type="http://schemas.openxmlformats.org/officeDocument/2006/relationships/hyperlink" Target="mailto:pvtimes@ruraltel.net" TargetMode="External"/><Relationship Id="rId28" Type="http://schemas.openxmlformats.org/officeDocument/2006/relationships/hyperlink" Target="mailto:anthonyrepublican@att.net" TargetMode="External"/><Relationship Id="rId49" Type="http://schemas.openxmlformats.org/officeDocument/2006/relationships/hyperlink" Target="mailto:kr-92@nckcn.com" TargetMode="External"/><Relationship Id="rId114" Type="http://schemas.openxmlformats.org/officeDocument/2006/relationships/hyperlink" Target="mailto:editorial@iolaregister.com" TargetMode="External"/><Relationship Id="rId275" Type="http://schemas.openxmlformats.org/officeDocument/2006/relationships/hyperlink" Target="mailto:notices@wyandottecountylegalnews.com" TargetMode="External"/><Relationship Id="rId296" Type="http://schemas.openxmlformats.org/officeDocument/2006/relationships/hyperlink" Target="mailto:SRattanavong@themercury.com" TargetMode="External"/><Relationship Id="rId300" Type="http://schemas.openxmlformats.org/officeDocument/2006/relationships/hyperlink" Target="mailto:mmoser@themercury.com" TargetMode="External"/><Relationship Id="rId60" Type="http://schemas.openxmlformats.org/officeDocument/2006/relationships/hyperlink" Target="mailto:pgriekspoor@farmprogress.com" TargetMode="External"/><Relationship Id="rId81" Type="http://schemas.openxmlformats.org/officeDocument/2006/relationships/hyperlink" Target="mailto:john@kvsvradio.com" TargetMode="External"/><Relationship Id="rId135" Type="http://schemas.openxmlformats.org/officeDocument/2006/relationships/hyperlink" Target="mailto:dcnews@dodgeglobe.com" TargetMode="External"/><Relationship Id="rId156" Type="http://schemas.openxmlformats.org/officeDocument/2006/relationships/hyperlink" Target="mailto:editor@screcord.com" TargetMode="External"/><Relationship Id="rId177" Type="http://schemas.openxmlformats.org/officeDocument/2006/relationships/hyperlink" Target="mailto:gstimes@kans.com" TargetMode="External"/><Relationship Id="rId198" Type="http://schemas.openxmlformats.org/officeDocument/2006/relationships/hyperlink" Target="mailto:editor@sheridansentinel.com" TargetMode="External"/><Relationship Id="rId321" Type="http://schemas.openxmlformats.org/officeDocument/2006/relationships/hyperlink" Target="mailto:news@ottawaherald.com" TargetMode="External"/><Relationship Id="rId342" Type="http://schemas.openxmlformats.org/officeDocument/2006/relationships/hyperlink" Target="https://www.facebook.com/LincolnSentinel" TargetMode="External"/><Relationship Id="rId363" Type="http://schemas.openxmlformats.org/officeDocument/2006/relationships/hyperlink" Target="http://www.kansas.com/" TargetMode="External"/><Relationship Id="rId202" Type="http://schemas.openxmlformats.org/officeDocument/2006/relationships/hyperlink" Target="mailto:joseph.barrett@wsj.com" TargetMode="External"/><Relationship Id="rId223" Type="http://schemas.openxmlformats.org/officeDocument/2006/relationships/hyperlink" Target="mailto:stu@chanute.com" TargetMode="External"/><Relationship Id="rId244" Type="http://schemas.openxmlformats.org/officeDocument/2006/relationships/hyperlink" Target="mailto:jgulley@cherryroad.com" TargetMode="External"/><Relationship Id="rId18" Type="http://schemas.openxmlformats.org/officeDocument/2006/relationships/hyperlink" Target="mailto:hermes10@pld.com" TargetMode="External"/><Relationship Id="rId39" Type="http://schemas.openxmlformats.org/officeDocument/2006/relationships/hyperlink" Target="mailto:gbartlett@ksnt.com" TargetMode="External"/><Relationship Id="rId265" Type="http://schemas.openxmlformats.org/officeDocument/2006/relationships/hyperlink" Target="mailto:countian@twinvalley.net" TargetMode="External"/><Relationship Id="rId286" Type="http://schemas.openxmlformats.org/officeDocument/2006/relationships/hyperlink" Target="mailto:dlefler@wichitaeagle.com" TargetMode="External"/><Relationship Id="rId50" Type="http://schemas.openxmlformats.org/officeDocument/2006/relationships/hyperlink" Target="mailto:kspencer@koamtv.com" TargetMode="External"/><Relationship Id="rId104" Type="http://schemas.openxmlformats.org/officeDocument/2006/relationships/hyperlink" Target="mailto:jkeene@kiowacountysignal.com" TargetMode="External"/><Relationship Id="rId125" Type="http://schemas.openxmlformats.org/officeDocument/2006/relationships/hyperlink" Target="mailto:newsroom@gctelegram.com" TargetMode="External"/><Relationship Id="rId146" Type="http://schemas.openxmlformats.org/officeDocument/2006/relationships/hyperlink" Target="mailto:jgulban@cherryroad.com" TargetMode="External"/><Relationship Id="rId167" Type="http://schemas.openxmlformats.org/officeDocument/2006/relationships/hyperlink" Target="mailto:info@npgco.com" TargetMode="External"/><Relationship Id="rId188" Type="http://schemas.openxmlformats.org/officeDocument/2006/relationships/hyperlink" Target="mailto:gooch@tcvpub.com" TargetMode="External"/><Relationship Id="rId311" Type="http://schemas.openxmlformats.org/officeDocument/2006/relationships/hyperlink" Target="mailto:editor@bluevalley.net" TargetMode="External"/><Relationship Id="rId332" Type="http://schemas.openxmlformats.org/officeDocument/2006/relationships/hyperlink" Target="mailto:news@marionrecord.com" TargetMode="External"/><Relationship Id="rId353" Type="http://schemas.openxmlformats.org/officeDocument/2006/relationships/hyperlink" Target="https://www.wsj.com/news/author/joe-barrett" TargetMode="External"/><Relationship Id="rId71" Type="http://schemas.openxmlformats.org/officeDocument/2006/relationships/hyperlink" Target="mailto:lindley.lund@ksnt.com" TargetMode="External"/><Relationship Id="rId92" Type="http://schemas.openxmlformats.org/officeDocument/2006/relationships/hyperlink" Target="mailto:news@kwch.com" TargetMode="External"/><Relationship Id="rId213" Type="http://schemas.openxmlformats.org/officeDocument/2006/relationships/hyperlink" Target="mailto:news@1350kman.com" TargetMode="External"/><Relationship Id="rId234" Type="http://schemas.openxmlformats.org/officeDocument/2006/relationships/hyperlink" Target="mailto:bob.kerr1@us.army.mil" TargetMode="External"/><Relationship Id="rId2" Type="http://schemas.openxmlformats.org/officeDocument/2006/relationships/hyperlink" Target="mailto:news@kmuw.org" TargetMode="External"/><Relationship Id="rId29" Type="http://schemas.openxmlformats.org/officeDocument/2006/relationships/hyperlink" Target="mailto:hermesro@pld.com" TargetMode="External"/><Relationship Id="rId255" Type="http://schemas.openxmlformats.org/officeDocument/2006/relationships/hyperlink" Target="mailto:malfers@ruralmessenger.com" TargetMode="External"/><Relationship Id="rId276" Type="http://schemas.openxmlformats.org/officeDocument/2006/relationships/hyperlink" Target="mailto:dseaton@winfieldcourier.com" TargetMode="External"/><Relationship Id="rId297" Type="http://schemas.openxmlformats.org/officeDocument/2006/relationships/hyperlink" Target="mailto:rgarcia@themercury.com" TargetMode="External"/><Relationship Id="rId40" Type="http://schemas.openxmlformats.org/officeDocument/2006/relationships/hyperlink" Target="mailto:qhope@hppr.org" TargetMode="External"/><Relationship Id="rId115" Type="http://schemas.openxmlformats.org/officeDocument/2006/relationships/hyperlink" Target="mailto:holtonrecorder@embarqmail.com" TargetMode="External"/><Relationship Id="rId136" Type="http://schemas.openxmlformats.org/officeDocument/2006/relationships/hyperlink" Target="mailto:jeff@derbyinformer.com" TargetMode="External"/><Relationship Id="rId157" Type="http://schemas.openxmlformats.org/officeDocument/2006/relationships/hyperlink" Target="mailto:skessinger@marysvilleonline.net" TargetMode="External"/><Relationship Id="rId178" Type="http://schemas.openxmlformats.org/officeDocument/2006/relationships/hyperlink" Target="mailto:indpndt@pld.com" TargetMode="External"/><Relationship Id="rId301" Type="http://schemas.openxmlformats.org/officeDocument/2006/relationships/hyperlink" Target="mailto:news@themercury.com" TargetMode="External"/><Relationship Id="rId322" Type="http://schemas.openxmlformats.org/officeDocument/2006/relationships/hyperlink" Target="mailto:oberlin.editor@nwkansas.com" TargetMode="External"/><Relationship Id="rId343" Type="http://schemas.openxmlformats.org/officeDocument/2006/relationships/hyperlink" Target="http://www.kqnk.com/" TargetMode="External"/><Relationship Id="rId364" Type="http://schemas.openxmlformats.org/officeDocument/2006/relationships/printerSettings" Target="../printerSettings/printerSettings1.bin"/><Relationship Id="rId61" Type="http://schemas.openxmlformats.org/officeDocument/2006/relationships/hyperlink" Target="mailto:powell@kmuw.org" TargetMode="External"/><Relationship Id="rId82" Type="http://schemas.openxmlformats.org/officeDocument/2006/relationships/hyperlink" Target="mailto:news@ksn.com" TargetMode="External"/><Relationship Id="rId199" Type="http://schemas.openxmlformats.org/officeDocument/2006/relationships/hyperlink" Target="mailto:garnettadvocate@yahoo.com" TargetMode="External"/><Relationship Id="rId203" Type="http://schemas.openxmlformats.org/officeDocument/2006/relationships/hyperlink" Target="mailto:karen.k@nwkansas.com" TargetMode="External"/><Relationship Id="rId19" Type="http://schemas.openxmlformats.org/officeDocument/2006/relationships/hyperlink" Target="mailto:gandgeditor@agpress.com" TargetMode="External"/><Relationship Id="rId224" Type="http://schemas.openxmlformats.org/officeDocument/2006/relationships/hyperlink" Target="mailto:susan.johnson@wichita.edu" TargetMode="External"/><Relationship Id="rId245" Type="http://schemas.openxmlformats.org/officeDocument/2006/relationships/hyperlink" Target="mailto:jmuhs@cherryroad.com" TargetMode="External"/><Relationship Id="rId266" Type="http://schemas.openxmlformats.org/officeDocument/2006/relationships/hyperlink" Target="mailto:legal@topekametro.com" TargetMode="External"/><Relationship Id="rId287" Type="http://schemas.openxmlformats.org/officeDocument/2006/relationships/hyperlink" Target="mailto:dneil@wichitaeagle.com" TargetMode="External"/><Relationship Id="rId30" Type="http://schemas.openxmlformats.org/officeDocument/2006/relationships/hyperlink" Target="mailto:record@MarionCountyRecord.com" TargetMode="External"/><Relationship Id="rId105" Type="http://schemas.openxmlformats.org/officeDocument/2006/relationships/hyperlink" Target="mailto:news@kjil.com" TargetMode="External"/><Relationship Id="rId126" Type="http://schemas.openxmlformats.org/officeDocument/2006/relationships/hyperlink" Target="mailto:freepress@kansas.net" TargetMode="External"/><Relationship Id="rId147" Type="http://schemas.openxmlformats.org/officeDocument/2006/relationships/hyperlink" Target="mailto:jmah@wichitaeagle.com" TargetMode="External"/><Relationship Id="rId168" Type="http://schemas.openxmlformats.org/officeDocument/2006/relationships/hyperlink" Target="mailto:ksglobe@sbcglobal.net" TargetMode="External"/><Relationship Id="rId312" Type="http://schemas.openxmlformats.org/officeDocument/2006/relationships/hyperlink" Target="mailto:julie.moreno@examiner.net" TargetMode="External"/><Relationship Id="rId333" Type="http://schemas.openxmlformats.org/officeDocument/2006/relationships/hyperlink" Target="https://marionrecord.com/" TargetMode="External"/><Relationship Id="rId354" Type="http://schemas.openxmlformats.org/officeDocument/2006/relationships/hyperlink" Target="http://www.topekametronews.com/" TargetMode="External"/><Relationship Id="rId51" Type="http://schemas.openxmlformats.org/officeDocument/2006/relationships/hyperlink" Target="mailto:kxoj@kxoj.com" TargetMode="External"/><Relationship Id="rId72" Type="http://schemas.openxmlformats.org/officeDocument/2006/relationships/hyperlink" Target="mailto:lfox@ljworld.com" TargetMode="External"/><Relationship Id="rId93" Type="http://schemas.openxmlformats.org/officeDocument/2006/relationships/hyperlink" Target="mailto:news@kclyradio.com" TargetMode="External"/><Relationship Id="rId189" Type="http://schemas.openxmlformats.org/officeDocument/2006/relationships/hyperlink" Target="mailto:tse@superiorne.com" TargetMode="External"/><Relationship Id="rId3" Type="http://schemas.openxmlformats.org/officeDocument/2006/relationships/hyperlink" Target="mailto:ted@knssradio.com" TargetMode="External"/><Relationship Id="rId214" Type="http://schemas.openxmlformats.org/officeDocument/2006/relationships/hyperlink" Target="mailto:news@wibw.com" TargetMode="External"/><Relationship Id="rId235" Type="http://schemas.openxmlformats.org/officeDocument/2006/relationships/hyperlink" Target="mailto:zieglerl@umkc.edu" TargetMode="External"/><Relationship Id="rId256" Type="http://schemas.openxmlformats.org/officeDocument/2006/relationships/hyperlink" Target="mailto:roxie@roxieontheroad.com" TargetMode="External"/><Relationship Id="rId277" Type="http://schemas.openxmlformats.org/officeDocument/2006/relationships/hyperlink" Target="mailto:courier@winfieldcourier.com" TargetMode="External"/><Relationship Id="rId298" Type="http://schemas.openxmlformats.org/officeDocument/2006/relationships/hyperlink" Target="mailto:echuculate@themercury.com" TargetMode="External"/><Relationship Id="rId116" Type="http://schemas.openxmlformats.org/officeDocument/2006/relationships/hyperlink" Target="mailto:laura@hillsborofreepress.com" TargetMode="External"/><Relationship Id="rId137" Type="http://schemas.openxmlformats.org/officeDocument/2006/relationships/hyperlink" Target="mailto:couriernews@yahoo.com" TargetMode="External"/><Relationship Id="rId158" Type="http://schemas.openxmlformats.org/officeDocument/2006/relationships/hyperlink" Target="mailto:news@sabethaherald.com" TargetMode="External"/><Relationship Id="rId302" Type="http://schemas.openxmlformats.org/officeDocument/2006/relationships/hyperlink" Target="mailto:notices@thelegalrecord.net" TargetMode="External"/><Relationship Id="rId323" Type="http://schemas.openxmlformats.org/officeDocument/2006/relationships/hyperlink" Target="mailto:nortontelegram@nwkansas.com" TargetMode="External"/><Relationship Id="rId344" Type="http://schemas.openxmlformats.org/officeDocument/2006/relationships/hyperlink" Target="https://www.communityvoiceks.com/" TargetMode="External"/><Relationship Id="rId20" Type="http://schemas.openxmlformats.org/officeDocument/2006/relationships/hyperlink" Target="mailto:journal@hpj.com" TargetMode="External"/><Relationship Id="rId41" Type="http://schemas.openxmlformats.org/officeDocument/2006/relationships/hyperlink" Target="mailto:jad@knssradio.com" TargetMode="External"/><Relationship Id="rId62" Type="http://schemas.openxmlformats.org/officeDocument/2006/relationships/hyperlink" Target="mailto:production@kvoe.com" TargetMode="External"/><Relationship Id="rId83" Type="http://schemas.openxmlformats.org/officeDocument/2006/relationships/hyperlink" Target="mailto:Craig.andres@ksn.com" TargetMode="External"/><Relationship Id="rId179" Type="http://schemas.openxmlformats.org/officeDocument/2006/relationships/hyperlink" Target="mailto:jyll.phillips@gmail.com" TargetMode="External"/><Relationship Id="rId365" Type="http://schemas.openxmlformats.org/officeDocument/2006/relationships/vmlDrawing" Target="../drawings/vmlDrawing1.vml"/><Relationship Id="rId190" Type="http://schemas.openxmlformats.org/officeDocument/2006/relationships/hyperlink" Target="mailto:graphic@st-tel.net" TargetMode="External"/><Relationship Id="rId204" Type="http://schemas.openxmlformats.org/officeDocument/2006/relationships/hyperlink" Target="mailto:karen.pierog@reuters.com" TargetMode="External"/><Relationship Id="rId225" Type="http://schemas.openxmlformats.org/officeDocument/2006/relationships/hyperlink" Target="mailto:twoodward@entercom.com" TargetMode="External"/><Relationship Id="rId246" Type="http://schemas.openxmlformats.org/officeDocument/2006/relationships/hyperlink" Target="mailto:dsmall@metromediapublishers.com" TargetMode="External"/><Relationship Id="rId267" Type="http://schemas.openxmlformats.org/officeDocument/2006/relationships/hyperlink" Target="mailto:npenz@usatoday.com" TargetMode="External"/><Relationship Id="rId288" Type="http://schemas.openxmlformats.org/officeDocument/2006/relationships/hyperlink" Target="mailto:rgray@bizjournals.com" TargetMode="External"/><Relationship Id="rId106" Type="http://schemas.openxmlformats.org/officeDocument/2006/relationships/hyperlink" Target="mailto:news@knssradio.com" TargetMode="External"/><Relationship Id="rId127" Type="http://schemas.openxmlformats.org/officeDocument/2006/relationships/hyperlink" Target="mailto:thelm@fstribune.com" TargetMode="External"/><Relationship Id="rId313" Type="http://schemas.openxmlformats.org/officeDocument/2006/relationships/hyperlink" Target="mailto:digital@ctnewsonline.com" TargetMode="External"/><Relationship Id="rId10" Type="http://schemas.openxmlformats.org/officeDocument/2006/relationships/hyperlink" Target="mailto:kvoe@kvoe.com" TargetMode="External"/><Relationship Id="rId31" Type="http://schemas.openxmlformats.org/officeDocument/2006/relationships/hyperlink" Target="mailto:ebradbury@kspress.com" TargetMode="External"/><Relationship Id="rId52" Type="http://schemas.openxmlformats.org/officeDocument/2006/relationships/hyperlink" Target="mailto:martin@hawvernews.com" TargetMode="External"/><Relationship Id="rId73" Type="http://schemas.openxmlformats.org/officeDocument/2006/relationships/hyperlink" Target="mailto:jschafer@ku.edu" TargetMode="External"/><Relationship Id="rId94" Type="http://schemas.openxmlformats.org/officeDocument/2006/relationships/hyperlink" Target="mailto:cochsner@kcstar.com" TargetMode="External"/><Relationship Id="rId148" Type="http://schemas.openxmlformats.org/officeDocument/2006/relationships/hyperlink" Target="mailto:prhodes@tsnews.com" TargetMode="External"/><Relationship Id="rId169" Type="http://schemas.openxmlformats.org/officeDocument/2006/relationships/hyperlink" Target="mailto:tim.stauffer@iolaregister.com" TargetMode="External"/><Relationship Id="rId334" Type="http://schemas.openxmlformats.org/officeDocument/2006/relationships/hyperlink" Target="https://marionrecord.com/" TargetMode="External"/><Relationship Id="rId355" Type="http://schemas.openxmlformats.org/officeDocument/2006/relationships/hyperlink" Target="http://www.kyvzradio.com/" TargetMode="External"/><Relationship Id="rId4" Type="http://schemas.openxmlformats.org/officeDocument/2006/relationships/hyperlink" Target="mailto:news@kake.com" TargetMode="External"/><Relationship Id="rId180" Type="http://schemas.openxmlformats.org/officeDocument/2006/relationships/hyperlink" Target="mailto:jackielcn@ckt.net" TargetMode="External"/><Relationship Id="rId215" Type="http://schemas.openxmlformats.org/officeDocument/2006/relationships/hyperlink" Target="mailto:ospubco@ruraltel.net" TargetMode="External"/><Relationship Id="rId236" Type="http://schemas.openxmlformats.org/officeDocument/2006/relationships/hyperlink" Target="mailto:vindicator@embarqmail.com" TargetMode="External"/><Relationship Id="rId257" Type="http://schemas.openxmlformats.org/officeDocument/2006/relationships/hyperlink" Target="mailto:Jennifer@ruralmessenger.com" TargetMode="External"/><Relationship Id="rId278" Type="http://schemas.openxmlformats.org/officeDocument/2006/relationships/hyperlink" Target="mailto:news@wilsoncountycitizen.com" TargetMode="External"/><Relationship Id="rId303" Type="http://schemas.openxmlformats.org/officeDocument/2006/relationships/hyperlink" Target="mailto:ycn@sekansas.com" TargetMode="External"/><Relationship Id="rId42" Type="http://schemas.openxmlformats.org/officeDocument/2006/relationships/hyperlink" Target="mailto:kairradio@gmail.com" TargetMode="External"/><Relationship Id="rId84" Type="http://schemas.openxmlformats.org/officeDocument/2006/relationships/hyperlink" Target="mailto:swksradio@gmail.com" TargetMode="External"/><Relationship Id="rId138" Type="http://schemas.openxmlformats.org/officeDocument/2006/relationships/hyperlink" Target="mailto:gazette@clarkcountygazette.com" TargetMode="External"/><Relationship Id="rId345" Type="http://schemas.openxmlformats.org/officeDocument/2006/relationships/hyperlink" Target="http://www.fstribune.com/" TargetMode="External"/><Relationship Id="rId191" Type="http://schemas.openxmlformats.org/officeDocument/2006/relationships/hyperlink" Target="mailto:adam.gardner@npgco.com" TargetMode="External"/><Relationship Id="rId205" Type="http://schemas.openxmlformats.org/officeDocument/2006/relationships/hyperlink" Target="mailto:kcglobe@swbell.net" TargetMode="External"/><Relationship Id="rId247" Type="http://schemas.openxmlformats.org/officeDocument/2006/relationships/hyperlink" Target="mailto:teresa@mix93.com" TargetMode="External"/><Relationship Id="rId107" Type="http://schemas.openxmlformats.org/officeDocument/2006/relationships/hyperlink" Target="mailto:kcallahan@ljworld.com" TargetMode="External"/><Relationship Id="rId289" Type="http://schemas.openxmlformats.org/officeDocument/2006/relationships/hyperlink" Target="mailto:jek@bizjournals.com" TargetMode="External"/><Relationship Id="rId11" Type="http://schemas.openxmlformats.org/officeDocument/2006/relationships/hyperlink" Target="mailto:dherald@st-tel.net" TargetMode="External"/><Relationship Id="rId53" Type="http://schemas.openxmlformats.org/officeDocument/2006/relationships/hyperlink" Target="mailto:media@ks.gov" TargetMode="External"/><Relationship Id="rId149" Type="http://schemas.openxmlformats.org/officeDocument/2006/relationships/hyperlink" Target="mailto:kseminoff@bizjournals.com" TargetMode="External"/><Relationship Id="rId314" Type="http://schemas.openxmlformats.org/officeDocument/2006/relationships/hyperlink" Target="mailto:clarionpublisher@gmail.com" TargetMode="External"/><Relationship Id="rId356" Type="http://schemas.openxmlformats.org/officeDocument/2006/relationships/hyperlink" Target="http://www.umkc.edu/" TargetMode="External"/><Relationship Id="rId95" Type="http://schemas.openxmlformats.org/officeDocument/2006/relationships/hyperlink" Target="mailto:news@kstatecollegian.com" TargetMode="External"/><Relationship Id="rId160" Type="http://schemas.openxmlformats.org/officeDocument/2006/relationships/hyperlink" Target="mailto:cmines@aol.com" TargetMode="External"/><Relationship Id="rId216" Type="http://schemas.openxmlformats.org/officeDocument/2006/relationships/hyperlink" Target="mailto:pioneer@ruraltel.net" TargetMode="External"/><Relationship Id="rId258" Type="http://schemas.openxmlformats.org/officeDocument/2006/relationships/hyperlink" Target="mailto:news@salina.com" TargetMode="External"/><Relationship Id="rId22" Type="http://schemas.openxmlformats.org/officeDocument/2006/relationships/hyperlink" Target="mailto:advocate@ruraltel.net" TargetMode="External"/><Relationship Id="rId64" Type="http://schemas.openxmlformats.org/officeDocument/2006/relationships/hyperlink" Target="mailto:rod.zook@eagleradio.net" TargetMode="External"/><Relationship Id="rId118" Type="http://schemas.openxmlformats.org/officeDocument/2006/relationships/hyperlink" Target="mailto:haysnews@eagleradio.net" TargetMode="External"/><Relationship Id="rId325" Type="http://schemas.openxmlformats.org/officeDocument/2006/relationships/hyperlink" Target="mailto:cynthia.haynes@nwkansas.com" TargetMode="External"/><Relationship Id="rId367" Type="http://schemas.microsoft.com/office/2017/10/relationships/threadedComment" Target="../threadedComments/threadedComment1.xml"/><Relationship Id="rId171" Type="http://schemas.openxmlformats.org/officeDocument/2006/relationships/hyperlink" Target="mailto:thelm@fstribune.com" TargetMode="External"/><Relationship Id="rId227" Type="http://schemas.openxmlformats.org/officeDocument/2006/relationships/hyperlink" Target="mailto:bchilders@cjonline.com" TargetMode="External"/><Relationship Id="rId269" Type="http://schemas.openxmlformats.org/officeDocument/2006/relationships/hyperlink" Target="mailto:wamegotimes@gmail.com" TargetMode="External"/><Relationship Id="rId33" Type="http://schemas.openxmlformats.org/officeDocument/2006/relationships/hyperlink" Target="mailto:clawhorn@ljworld.com" TargetMode="External"/><Relationship Id="rId129" Type="http://schemas.openxmlformats.org/officeDocument/2006/relationships/hyperlink" Target="mailto:fteditor@farmtalknewspaper.com" TargetMode="External"/><Relationship Id="rId280" Type="http://schemas.openxmlformats.org/officeDocument/2006/relationships/hyperlink" Target="mailto:events@wilsoncountycitizen.com" TargetMode="External"/><Relationship Id="rId336" Type="http://schemas.openxmlformats.org/officeDocument/2006/relationships/hyperlink" Target="https://mix93.com/" TargetMode="External"/><Relationship Id="rId75" Type="http://schemas.openxmlformats.org/officeDocument/2006/relationships/hyperlink" Target="mailto:johnp.tretbar@eagleradio.net" TargetMode="External"/><Relationship Id="rId140" Type="http://schemas.openxmlformats.org/officeDocument/2006/relationships/hyperlink" Target="mailto:office@chanute.com" TargetMode="External"/><Relationship Id="rId182" Type="http://schemas.openxmlformats.org/officeDocument/2006/relationships/hyperlink" Target="mailto:kschief@carsoncomm.com" TargetMode="External"/><Relationship Id="rId6" Type="http://schemas.openxmlformats.org/officeDocument/2006/relationships/hyperlink" Target="mailto:perez@kmuw.org" TargetMode="External"/><Relationship Id="rId238" Type="http://schemas.openxmlformats.org/officeDocument/2006/relationships/hyperlink" Target="mailto:editor@marionrecord.com" TargetMode="External"/><Relationship Id="rId291" Type="http://schemas.openxmlformats.org/officeDocument/2006/relationships/hyperlink" Target="mailto:sprosser@bizjournals.com" TargetMode="External"/><Relationship Id="rId305" Type="http://schemas.openxmlformats.org/officeDocument/2006/relationships/hyperlink" Target="mailto:news@thekansan.com" TargetMode="External"/><Relationship Id="rId347" Type="http://schemas.openxmlformats.org/officeDocument/2006/relationships/hyperlink" Target="https://thelegalrecord.net/" TargetMode="External"/><Relationship Id="rId44" Type="http://schemas.openxmlformats.org/officeDocument/2006/relationships/hyperlink" Target="mailto:kbauer@kfrm.com" TargetMode="External"/><Relationship Id="rId86" Type="http://schemas.openxmlformats.org/officeDocument/2006/relationships/hyperlink" Target="mailto:desk@kshb.com" TargetMode="External"/><Relationship Id="rId151" Type="http://schemas.openxmlformats.org/officeDocument/2006/relationships/hyperlink" Target="mailto:skellerman@bizjournals.com" TargetMode="External"/><Relationship Id="rId193" Type="http://schemas.openxmlformats.org/officeDocument/2006/relationships/hyperlink" Target="mailto:colleentruelsen@gmail.com" TargetMode="External"/><Relationship Id="rId207" Type="http://schemas.openxmlformats.org/officeDocument/2006/relationships/hyperlink" Target="mailto:kenn@npgco.com" TargetMode="External"/><Relationship Id="rId249" Type="http://schemas.openxmlformats.org/officeDocument/2006/relationships/hyperlink" Target="mailto:desk@nbcactionnews.com" TargetMode="External"/><Relationship Id="rId13" Type="http://schemas.openxmlformats.org/officeDocument/2006/relationships/hyperlink" Target="mailto:mail@derbyinformer.com" TargetMode="External"/><Relationship Id="rId109" Type="http://schemas.openxmlformats.org/officeDocument/2006/relationships/hyperlink" Target="mailto:lvtimes@leavenworthtimes.com" TargetMode="External"/><Relationship Id="rId260" Type="http://schemas.openxmlformats.org/officeDocument/2006/relationships/hyperlink" Target="mailto:themonitor@lrmutual.com" TargetMode="External"/><Relationship Id="rId316" Type="http://schemas.openxmlformats.org/officeDocument/2006/relationships/hyperlink" Target="mailto:Rudy@taylornews.org" TargetMode="External"/><Relationship Id="rId55" Type="http://schemas.openxmlformats.org/officeDocument/2006/relationships/hyperlink" Target="mailto:mschwanke@kwch.com" TargetMode="External"/><Relationship Id="rId97" Type="http://schemas.openxmlformats.org/officeDocument/2006/relationships/hyperlink" Target="mailto:editor@jcdailyunion.com" TargetMode="External"/><Relationship Id="rId120" Type="http://schemas.openxmlformats.org/officeDocument/2006/relationships/hyperlink" Target="mailto:editor@harveycountynow.com" TargetMode="External"/><Relationship Id="rId358" Type="http://schemas.openxmlformats.org/officeDocument/2006/relationships/hyperlink" Target="https://www.bizjournals.com/kansascity" TargetMode="External"/><Relationship Id="rId162" Type="http://schemas.openxmlformats.org/officeDocument/2006/relationships/hyperlink" Target="mailto:mmoutdoors@cox.net" TargetMode="External"/><Relationship Id="rId218" Type="http://schemas.openxmlformats.org/officeDocument/2006/relationships/hyperlink" Target="mailto:prhodes@tsnews.com" TargetMode="External"/><Relationship Id="rId271" Type="http://schemas.openxmlformats.org/officeDocument/2006/relationships/hyperlink" Target="mailto:News@wellingtondailynews.com" TargetMode="External"/><Relationship Id="rId24" Type="http://schemas.openxmlformats.org/officeDocument/2006/relationships/hyperlink" Target="mailto:barry.birr@eagleradio.net" TargetMode="External"/><Relationship Id="rId66" Type="http://schemas.openxmlformats.org/officeDocument/2006/relationships/hyperlink" Target="mailto:Shannon.obrien@wdaftv4.com" TargetMode="External"/><Relationship Id="rId131" Type="http://schemas.openxmlformats.org/officeDocument/2006/relationships/hyperlink" Target="mailto:ldenning@indyrepnews.com" TargetMode="External"/><Relationship Id="rId327" Type="http://schemas.openxmlformats.org/officeDocument/2006/relationships/hyperlink" Target="mailto:kbottrell@nwkansas.com" TargetMode="External"/><Relationship Id="rId173" Type="http://schemas.openxmlformats.org/officeDocument/2006/relationships/hyperlink" Target="mailto:slinenberger@ljworld.com" TargetMode="External"/><Relationship Id="rId229" Type="http://schemas.openxmlformats.org/officeDocument/2006/relationships/hyperlink" Target="mailto:news@tsnews.com" TargetMode="External"/><Relationship Id="rId240" Type="http://schemas.openxmlformats.org/officeDocument/2006/relationships/hyperlink" Target="mailto:marquettetribune@eaglecom.net" TargetMode="External"/><Relationship Id="rId35" Type="http://schemas.openxmlformats.org/officeDocument/2006/relationships/hyperlink" Target="mailto:creyes@dosmundos.com" TargetMode="External"/><Relationship Id="rId77" Type="http://schemas.openxmlformats.org/officeDocument/2006/relationships/hyperlink" Target="mailto:news@kmbc.com" TargetMode="External"/><Relationship Id="rId100" Type="http://schemas.openxmlformats.org/officeDocument/2006/relationships/hyperlink" Target="mailto:slundblade@hutchnews.com" TargetMode="External"/><Relationship Id="rId282" Type="http://schemas.openxmlformats.org/officeDocument/2006/relationships/hyperlink" Target="mailto:mroehrman@wichitaeagle.com" TargetMode="External"/><Relationship Id="rId338" Type="http://schemas.openxmlformats.org/officeDocument/2006/relationships/hyperlink" Target="mailto:news@morningsun.net" TargetMode="External"/><Relationship Id="rId8" Type="http://schemas.openxmlformats.org/officeDocument/2006/relationships/hyperlink" Target="mailto:cgnews@cgtelco.net" TargetMode="External"/><Relationship Id="rId142" Type="http://schemas.openxmlformats.org/officeDocument/2006/relationships/hyperlink" Target="mailto:daseaton@ctnewsonline.com" TargetMode="External"/><Relationship Id="rId184" Type="http://schemas.openxmlformats.org/officeDocument/2006/relationships/hyperlink" Target="mailto:holtonrecorder@giantcomm.net" TargetMode="External"/><Relationship Id="rId251" Type="http://schemas.openxmlformats.org/officeDocument/2006/relationships/hyperlink" Target="mailto:kross@phillipscountyreview.com" TargetMode="External"/><Relationship Id="rId46" Type="http://schemas.openxmlformats.org/officeDocument/2006/relationships/hyperlink" Target="mailto:news@kggfradio.com" TargetMode="External"/><Relationship Id="rId293" Type="http://schemas.openxmlformats.org/officeDocument/2006/relationships/hyperlink" Target="mailto:wravenstein@wellingtondailynews.com" TargetMode="External"/><Relationship Id="rId307" Type="http://schemas.openxmlformats.org/officeDocument/2006/relationships/hyperlink" Target="mailto:news@thekansan.com" TargetMode="External"/><Relationship Id="rId349" Type="http://schemas.openxmlformats.org/officeDocument/2006/relationships/hyperlink" Target="https://www.republic-online.com/" TargetMode="External"/><Relationship Id="rId88" Type="http://schemas.openxmlformats.org/officeDocument/2006/relationships/hyperlink" Target="mailto:joe@kscb.net" TargetMode="External"/><Relationship Id="rId111" Type="http://schemas.openxmlformats.org/officeDocument/2006/relationships/hyperlink" Target="mailto:MROUNTREE@LEAVENWORTHTIMES.COM" TargetMode="External"/><Relationship Id="rId153" Type="http://schemas.openxmlformats.org/officeDocument/2006/relationships/hyperlink" Target="mailto:cfrey@thekansan.com" TargetMode="External"/><Relationship Id="rId195" Type="http://schemas.openxmlformats.org/officeDocument/2006/relationships/hyperlink" Target="mailto:eli@politicmo.com" TargetMode="External"/><Relationship Id="rId209" Type="http://schemas.openxmlformats.org/officeDocument/2006/relationships/hyperlink" Target="mailto:kuly@pld.com" TargetMode="External"/><Relationship Id="rId360" Type="http://schemas.openxmlformats.org/officeDocument/2006/relationships/hyperlink" Target="https://www.bizjournals.com/kansasc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8"/>
  <sheetViews>
    <sheetView tabSelected="1" workbookViewId="0">
      <selection activeCell="C11" sqref="C11"/>
    </sheetView>
  </sheetViews>
  <sheetFormatPr defaultColWidth="22.140625" defaultRowHeight="16.5" customHeight="1" x14ac:dyDescent="0.2"/>
  <cols>
    <col min="1" max="1" width="24.28515625" style="1" customWidth="1"/>
    <col min="2" max="2" width="22.42578125" style="1" customWidth="1"/>
    <col min="3" max="3" width="16" style="1" customWidth="1"/>
    <col min="4" max="4" width="13.85546875" style="1" customWidth="1"/>
    <col min="5" max="5" width="39.5703125" style="1" customWidth="1"/>
    <col min="6" max="12" width="22.140625" style="1"/>
    <col min="13" max="13" width="8.7109375" style="1" customWidth="1"/>
    <col min="14" max="14" width="11" style="1" customWidth="1"/>
    <col min="15" max="15" width="22.140625" style="1"/>
    <col min="16" max="16" width="7.5703125" style="1" customWidth="1"/>
    <col min="17" max="17" width="11.7109375" style="1" customWidth="1"/>
    <col min="18" max="18" width="12.140625" style="1" customWidth="1"/>
    <col min="19" max="19" width="18.85546875" style="1" customWidth="1"/>
    <col min="20" max="16384" width="22.140625" style="1"/>
  </cols>
  <sheetData>
    <row r="1" spans="1:20" ht="16.5" customHeight="1" x14ac:dyDescent="0.25">
      <c r="A1" s="14" t="s">
        <v>856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6.5" customHeight="1" x14ac:dyDescent="0.25">
      <c r="A2" s="15" t="s">
        <v>857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s="3" customFormat="1" ht="42" customHeight="1" x14ac:dyDescent="0.25">
      <c r="A3" s="2" t="s">
        <v>0</v>
      </c>
      <c r="B3" s="2" t="s">
        <v>1</v>
      </c>
      <c r="C3" s="2" t="s">
        <v>221</v>
      </c>
      <c r="D3" s="2" t="s">
        <v>199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4" t="s">
        <v>14</v>
      </c>
      <c r="R3" s="2" t="s">
        <v>15</v>
      </c>
      <c r="S3" s="2" t="s">
        <v>16</v>
      </c>
      <c r="T3" s="2" t="s">
        <v>17</v>
      </c>
    </row>
    <row r="4" spans="1:20" ht="16.5" customHeight="1" x14ac:dyDescent="0.25">
      <c r="A4" s="17" t="s">
        <v>652</v>
      </c>
      <c r="B4" s="17" t="s">
        <v>866</v>
      </c>
      <c r="C4" s="17" t="s">
        <v>621</v>
      </c>
      <c r="D4" s="17" t="s">
        <v>632</v>
      </c>
      <c r="E4" s="9" t="s">
        <v>640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24" customHeight="1" x14ac:dyDescent="0.2">
      <c r="A5" s="16" t="s">
        <v>139</v>
      </c>
      <c r="B5" s="16" t="s">
        <v>29</v>
      </c>
      <c r="C5" s="16" t="s">
        <v>851</v>
      </c>
      <c r="D5" s="16" t="s">
        <v>544</v>
      </c>
      <c r="E5" s="8" t="s">
        <v>140</v>
      </c>
      <c r="F5" s="7" t="s">
        <v>141</v>
      </c>
      <c r="G5" s="7" t="str">
        <f>HYPERLINK("http://abilene-rc.com/")</f>
        <v>http://abilene-rc.com/</v>
      </c>
      <c r="H5" s="7" t="s">
        <v>142</v>
      </c>
      <c r="I5" s="7" t="str">
        <f>HYPERLINK("https://www.facebook.com/AbileneRC/")</f>
        <v>https://www.facebook.com/AbileneRC/</v>
      </c>
      <c r="J5" s="7" t="s">
        <v>143</v>
      </c>
      <c r="K5" s="7" t="str">
        <f>HYPERLINK("https://www.linkedin.com/company/abilene-kan.-reflector-chronicle")</f>
        <v>https://www.linkedin.com/company/abilene-kan.-reflector-chronicle</v>
      </c>
      <c r="L5" s="7"/>
      <c r="M5" s="7"/>
      <c r="N5" s="7" t="s">
        <v>144</v>
      </c>
      <c r="O5" s="7" t="s">
        <v>24</v>
      </c>
      <c r="P5" s="7">
        <v>13175</v>
      </c>
      <c r="Q5" s="7">
        <v>45</v>
      </c>
      <c r="R5" s="7" t="s">
        <v>25</v>
      </c>
      <c r="S5" s="7" t="s">
        <v>98</v>
      </c>
      <c r="T5" s="7" t="s">
        <v>27</v>
      </c>
    </row>
    <row r="6" spans="1:20" ht="16.5" customHeight="1" x14ac:dyDescent="0.25">
      <c r="A6" s="17" t="s">
        <v>798</v>
      </c>
      <c r="B6" s="17" t="s">
        <v>19</v>
      </c>
      <c r="C6" s="17" t="s">
        <v>276</v>
      </c>
      <c r="D6" s="17" t="s">
        <v>510</v>
      </c>
      <c r="E6" s="9" t="s">
        <v>511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7" t="s">
        <v>27</v>
      </c>
    </row>
    <row r="7" spans="1:20" ht="16.5" customHeight="1" x14ac:dyDescent="0.25">
      <c r="A7" s="17" t="s">
        <v>782</v>
      </c>
      <c r="B7" s="17"/>
      <c r="C7" s="17"/>
      <c r="D7" s="17"/>
      <c r="E7" s="9" t="s">
        <v>451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7" t="s">
        <v>27</v>
      </c>
    </row>
    <row r="8" spans="1:20" ht="26.25" customHeight="1" x14ac:dyDescent="0.25">
      <c r="A8" s="17" t="s">
        <v>771</v>
      </c>
      <c r="B8" s="17"/>
      <c r="C8" s="17"/>
      <c r="D8" s="17"/>
      <c r="E8" s="9" t="s">
        <v>598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7" t="s">
        <v>27</v>
      </c>
    </row>
    <row r="9" spans="1:20" ht="16.5" customHeight="1" x14ac:dyDescent="0.25">
      <c r="A9" s="17" t="s">
        <v>688</v>
      </c>
      <c r="B9" s="17"/>
      <c r="C9" s="17" t="s">
        <v>249</v>
      </c>
      <c r="D9" s="17" t="s">
        <v>867</v>
      </c>
      <c r="E9" s="9" t="s">
        <v>418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7" t="s">
        <v>27</v>
      </c>
    </row>
    <row r="10" spans="1:20" ht="41.25" customHeight="1" x14ac:dyDescent="0.2">
      <c r="A10" s="16" t="s">
        <v>172</v>
      </c>
      <c r="B10" s="16"/>
      <c r="C10" s="16"/>
      <c r="D10" s="16"/>
      <c r="E10" s="8" t="s">
        <v>868</v>
      </c>
      <c r="F10" s="7"/>
      <c r="G10" s="7" t="str">
        <f>HYPERLINK("http://arkcity.net")</f>
        <v>http://arkcity.net</v>
      </c>
      <c r="H10" s="7" t="s">
        <v>117</v>
      </c>
      <c r="I10" s="7" t="str">
        <f>HYPERLINK("http://www.facebook.com/arkcitynet")</f>
        <v>http://www.facebook.com/arkcitynet</v>
      </c>
      <c r="J10" s="7" t="s">
        <v>118</v>
      </c>
      <c r="K10" s="7" t="str">
        <f>HYPERLINK("https://www.linkedin.com/company/arkansas-city-traveler")</f>
        <v>https://www.linkedin.com/company/arkansas-city-traveler</v>
      </c>
      <c r="L10" s="7"/>
      <c r="M10" s="7"/>
      <c r="N10" s="7" t="s">
        <v>119</v>
      </c>
      <c r="O10" s="7" t="s">
        <v>120</v>
      </c>
      <c r="P10" s="7">
        <v>241</v>
      </c>
      <c r="Q10" s="7">
        <v>45</v>
      </c>
      <c r="R10" s="7" t="s">
        <v>25</v>
      </c>
      <c r="S10" s="7" t="s">
        <v>74</v>
      </c>
      <c r="T10" s="7" t="s">
        <v>27</v>
      </c>
    </row>
    <row r="11" spans="1:20" ht="24.75" customHeight="1" x14ac:dyDescent="0.25">
      <c r="A11" s="16" t="s">
        <v>145</v>
      </c>
      <c r="B11" s="16" t="s">
        <v>19</v>
      </c>
      <c r="C11" s="16" t="s">
        <v>853</v>
      </c>
      <c r="D11" s="16" t="s">
        <v>854</v>
      </c>
      <c r="E11" s="9" t="s">
        <v>852</v>
      </c>
      <c r="F11" s="7" t="s">
        <v>146</v>
      </c>
      <c r="G11" s="7" t="str">
        <f>HYPERLINK("http://atchisonglobenow.com/")</f>
        <v>http://atchisonglobenow.com/</v>
      </c>
      <c r="H11" s="7" t="s">
        <v>147</v>
      </c>
      <c r="I11" s="7" t="str">
        <f>HYPERLINK("https://www.facebook.com/Atchison-Globe-81864779191/")</f>
        <v>https://www.facebook.com/Atchison-Globe-81864779191/</v>
      </c>
      <c r="J11" s="7" t="s">
        <v>148</v>
      </c>
      <c r="K11" s="7"/>
      <c r="L11" s="7"/>
      <c r="M11" s="7"/>
      <c r="N11" s="7" t="s">
        <v>149</v>
      </c>
      <c r="O11" s="7" t="s">
        <v>24</v>
      </c>
      <c r="P11" s="7">
        <v>22089</v>
      </c>
      <c r="Q11" s="7">
        <v>40</v>
      </c>
      <c r="R11" s="7" t="s">
        <v>25</v>
      </c>
      <c r="S11" s="7" t="s">
        <v>35</v>
      </c>
      <c r="T11" s="7" t="s">
        <v>27</v>
      </c>
    </row>
    <row r="12" spans="1:20" ht="27" customHeight="1" x14ac:dyDescent="0.25">
      <c r="A12" s="17" t="s">
        <v>862</v>
      </c>
      <c r="B12" s="17"/>
      <c r="C12" s="17"/>
      <c r="D12" s="17"/>
      <c r="E12" s="9" t="s">
        <v>452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7" t="s">
        <v>27</v>
      </c>
    </row>
    <row r="13" spans="1:20" ht="30.6" customHeight="1" x14ac:dyDescent="0.25">
      <c r="A13" s="17" t="s">
        <v>863</v>
      </c>
      <c r="B13" s="17"/>
      <c r="C13" s="17"/>
      <c r="D13" s="17"/>
      <c r="E13" s="9" t="s">
        <v>564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7" t="s">
        <v>27</v>
      </c>
    </row>
    <row r="14" spans="1:20" ht="16.5" customHeight="1" x14ac:dyDescent="0.25">
      <c r="A14" s="17" t="s">
        <v>150</v>
      </c>
      <c r="B14" s="17"/>
      <c r="C14" s="17"/>
      <c r="D14" s="17"/>
      <c r="E14" s="9" t="s">
        <v>151</v>
      </c>
      <c r="F14" s="5" t="s">
        <v>864</v>
      </c>
      <c r="G14" s="5"/>
      <c r="H14" s="5" t="s">
        <v>865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7" t="s">
        <v>27</v>
      </c>
    </row>
    <row r="15" spans="1:20" ht="16.5" customHeight="1" x14ac:dyDescent="0.2">
      <c r="A15" s="16" t="s">
        <v>61</v>
      </c>
      <c r="B15" s="16"/>
      <c r="C15" s="16"/>
      <c r="D15" s="16"/>
      <c r="E15" s="8" t="s">
        <v>869</v>
      </c>
      <c r="F15" s="7" t="s">
        <v>63</v>
      </c>
      <c r="G15" s="7" t="str">
        <f>HYPERLINK("http://chanute.com")</f>
        <v>http://chanute.com</v>
      </c>
      <c r="H15" s="7" t="s">
        <v>64</v>
      </c>
      <c r="I15" s="7" t="str">
        <f>HYPERLINK("https://www.facebook.com/The-Chanute-Tribune-100520906674028/")</f>
        <v>https://www.facebook.com/The-Chanute-Tribune-100520906674028/</v>
      </c>
      <c r="J15" s="7" t="s">
        <v>65</v>
      </c>
      <c r="K15" s="7" t="str">
        <f>HYPERLINK("https://www.linkedin.com/company/the-chanute-tribune")</f>
        <v>https://www.linkedin.com/company/the-chanute-tribune</v>
      </c>
      <c r="L15" s="7"/>
      <c r="M15" s="7"/>
      <c r="N15" s="7" t="s">
        <v>66</v>
      </c>
      <c r="O15" s="7" t="s">
        <v>67</v>
      </c>
      <c r="P15" s="7">
        <v>14775</v>
      </c>
      <c r="Q15" s="7">
        <v>44</v>
      </c>
      <c r="R15" s="7" t="s">
        <v>25</v>
      </c>
      <c r="S15" s="7" t="s">
        <v>48</v>
      </c>
      <c r="T15" s="7" t="s">
        <v>27</v>
      </c>
    </row>
    <row r="16" spans="1:20" ht="16.5" customHeight="1" x14ac:dyDescent="0.25">
      <c r="A16" s="17" t="s">
        <v>791</v>
      </c>
      <c r="B16" s="17"/>
      <c r="C16" s="17"/>
      <c r="D16" s="17"/>
      <c r="E16" s="9" t="s">
        <v>350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7" t="s">
        <v>27</v>
      </c>
    </row>
    <row r="17" spans="1:20" ht="16.5" customHeight="1" x14ac:dyDescent="0.25">
      <c r="A17" s="17" t="s">
        <v>738</v>
      </c>
      <c r="B17" s="17"/>
      <c r="C17" s="17"/>
      <c r="D17" s="17"/>
      <c r="E17" s="9" t="s">
        <v>870</v>
      </c>
      <c r="F17" s="1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7" t="s">
        <v>27</v>
      </c>
    </row>
    <row r="18" spans="1:20" ht="16.5" customHeight="1" x14ac:dyDescent="0.25">
      <c r="A18" s="17" t="s">
        <v>715</v>
      </c>
      <c r="B18" s="17"/>
      <c r="C18" s="17"/>
      <c r="D18" s="17"/>
      <c r="E18" s="9" t="s">
        <v>574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7" t="s">
        <v>27</v>
      </c>
    </row>
    <row r="19" spans="1:20" ht="16.5" customHeight="1" x14ac:dyDescent="0.25">
      <c r="A19" s="17" t="s">
        <v>860</v>
      </c>
      <c r="B19" s="17"/>
      <c r="C19" s="17"/>
      <c r="D19" s="17"/>
      <c r="E19" s="9" t="s">
        <v>555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7" t="s">
        <v>27</v>
      </c>
    </row>
    <row r="20" spans="1:20" ht="16.5" customHeight="1" x14ac:dyDescent="0.25">
      <c r="A20" s="17" t="s">
        <v>832</v>
      </c>
      <c r="B20" s="17"/>
      <c r="C20" s="17"/>
      <c r="D20" s="17"/>
      <c r="E20" s="9" t="s">
        <v>437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7" t="s">
        <v>27</v>
      </c>
    </row>
    <row r="21" spans="1:20" ht="16.5" customHeight="1" x14ac:dyDescent="0.25">
      <c r="A21" s="16" t="s">
        <v>660</v>
      </c>
      <c r="B21" s="17"/>
      <c r="C21" s="17"/>
      <c r="D21" s="17"/>
      <c r="E21" s="9" t="s">
        <v>301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7" t="s">
        <v>27</v>
      </c>
    </row>
    <row r="22" spans="1:20" ht="16.5" customHeight="1" x14ac:dyDescent="0.25">
      <c r="A22" s="17" t="s">
        <v>808</v>
      </c>
      <c r="B22" s="17"/>
      <c r="C22" s="17"/>
      <c r="D22" s="17"/>
      <c r="E22" s="9" t="s">
        <v>871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7" t="s">
        <v>27</v>
      </c>
    </row>
    <row r="23" spans="1:20" ht="19.5" customHeight="1" x14ac:dyDescent="0.25">
      <c r="A23" s="17" t="s">
        <v>742</v>
      </c>
      <c r="B23" s="17"/>
      <c r="C23" s="17"/>
      <c r="D23" s="17"/>
      <c r="E23" s="9" t="s">
        <v>872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7" t="s">
        <v>27</v>
      </c>
    </row>
    <row r="24" spans="1:20" ht="16.5" customHeight="1" x14ac:dyDescent="0.2">
      <c r="A24" s="16" t="s">
        <v>665</v>
      </c>
      <c r="B24" s="17"/>
      <c r="C24" s="17"/>
      <c r="D24" s="17"/>
      <c r="E24" s="6" t="s">
        <v>311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7" t="s">
        <v>27</v>
      </c>
    </row>
    <row r="25" spans="1:20" ht="16.5" customHeight="1" x14ac:dyDescent="0.25">
      <c r="A25" s="17" t="s">
        <v>665</v>
      </c>
      <c r="B25" s="17"/>
      <c r="C25" s="17" t="s">
        <v>229</v>
      </c>
      <c r="D25" s="17" t="s">
        <v>516</v>
      </c>
      <c r="E25" s="9" t="s">
        <v>517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7" t="s">
        <v>27</v>
      </c>
    </row>
    <row r="26" spans="1:20" ht="16.5" customHeight="1" x14ac:dyDescent="0.25">
      <c r="A26" s="16" t="s">
        <v>664</v>
      </c>
      <c r="B26" s="17"/>
      <c r="C26" s="17"/>
      <c r="D26" s="17"/>
      <c r="E26" s="9" t="s">
        <v>309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7" t="s">
        <v>27</v>
      </c>
    </row>
    <row r="27" spans="1:20" ht="16.5" customHeight="1" x14ac:dyDescent="0.2">
      <c r="A27" s="16" t="s">
        <v>127</v>
      </c>
      <c r="B27" s="16" t="s">
        <v>873</v>
      </c>
      <c r="C27" s="16"/>
      <c r="D27" s="16"/>
      <c r="E27" s="8" t="s">
        <v>874</v>
      </c>
      <c r="F27" s="7" t="s">
        <v>128</v>
      </c>
      <c r="G27" s="7" t="str">
        <f>HYPERLINK("http://dodgeglobe.com")</f>
        <v>http://dodgeglobe.com</v>
      </c>
      <c r="H27" s="7" t="s">
        <v>129</v>
      </c>
      <c r="I27" s="7" t="str">
        <f>HYPERLINK("https://www.facebook.com/DodgeGlobe")</f>
        <v>https://www.facebook.com/DodgeGlobe</v>
      </c>
      <c r="J27" s="7" t="s">
        <v>130</v>
      </c>
      <c r="K27" s="7" t="str">
        <f>HYPERLINK("https://www.linkedin.com/company/dodge-city-daily-globe")</f>
        <v>https://www.linkedin.com/company/dodge-city-daily-globe</v>
      </c>
      <c r="L27" s="7"/>
      <c r="M27" s="7"/>
      <c r="N27" s="7" t="s">
        <v>131</v>
      </c>
      <c r="O27" s="7" t="s">
        <v>24</v>
      </c>
      <c r="P27" s="7">
        <v>6587</v>
      </c>
      <c r="Q27" s="7">
        <v>53</v>
      </c>
      <c r="R27" s="7" t="s">
        <v>25</v>
      </c>
      <c r="S27" s="7" t="s">
        <v>48</v>
      </c>
      <c r="T27" s="7" t="s">
        <v>27</v>
      </c>
    </row>
    <row r="28" spans="1:20" ht="34.5" customHeight="1" x14ac:dyDescent="0.25">
      <c r="A28" s="17" t="s">
        <v>790</v>
      </c>
      <c r="B28" s="17"/>
      <c r="C28" s="17"/>
      <c r="D28" s="17"/>
      <c r="E28" s="9" t="s">
        <v>438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7" t="s">
        <v>27</v>
      </c>
    </row>
    <row r="29" spans="1:20" ht="26.25" customHeight="1" x14ac:dyDescent="0.25">
      <c r="A29" s="17" t="s">
        <v>790</v>
      </c>
      <c r="B29" s="17"/>
      <c r="C29" s="17"/>
      <c r="D29" s="17"/>
      <c r="E29" s="9" t="s">
        <v>349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7" t="s">
        <v>27</v>
      </c>
    </row>
    <row r="30" spans="1:20" ht="16.5" customHeight="1" x14ac:dyDescent="0.25">
      <c r="A30" s="17" t="s">
        <v>736</v>
      </c>
      <c r="B30" s="17"/>
      <c r="C30" s="17"/>
      <c r="D30" s="17"/>
      <c r="E30" s="9" t="s">
        <v>358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7" t="s">
        <v>27</v>
      </c>
    </row>
    <row r="31" spans="1:20" ht="16.5" customHeight="1" x14ac:dyDescent="0.25">
      <c r="A31" s="17" t="s">
        <v>875</v>
      </c>
      <c r="B31" s="17"/>
      <c r="C31" s="17"/>
      <c r="D31" s="17"/>
      <c r="E31" s="9" t="s">
        <v>337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7" t="s">
        <v>27</v>
      </c>
    </row>
    <row r="32" spans="1:20" ht="16.5" customHeight="1" x14ac:dyDescent="0.25">
      <c r="A32" s="17" t="s">
        <v>876</v>
      </c>
      <c r="B32" s="17"/>
      <c r="C32" s="17"/>
      <c r="D32" s="17"/>
      <c r="E32" s="9" t="s">
        <v>381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7" t="s">
        <v>27</v>
      </c>
    </row>
    <row r="33" spans="1:20" ht="16.5" customHeight="1" x14ac:dyDescent="0.25">
      <c r="A33" s="17" t="s">
        <v>877</v>
      </c>
      <c r="B33" s="17"/>
      <c r="C33" s="17" t="s">
        <v>234</v>
      </c>
      <c r="D33" s="17" t="s">
        <v>453</v>
      </c>
      <c r="E33" s="9" t="s">
        <v>454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7" t="s">
        <v>27</v>
      </c>
    </row>
    <row r="34" spans="1:20" ht="16.5" customHeight="1" x14ac:dyDescent="0.25">
      <c r="A34" s="17" t="s">
        <v>878</v>
      </c>
      <c r="B34" s="17"/>
      <c r="C34" s="17"/>
      <c r="D34" s="17"/>
      <c r="E34" s="9" t="s">
        <v>879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7" t="s">
        <v>27</v>
      </c>
    </row>
    <row r="35" spans="1:20" ht="27" customHeight="1" x14ac:dyDescent="0.2">
      <c r="A35" s="16" t="s">
        <v>880</v>
      </c>
      <c r="B35" s="17"/>
      <c r="C35" s="17"/>
      <c r="D35" s="17"/>
      <c r="E35" s="6" t="s">
        <v>310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7" t="s">
        <v>27</v>
      </c>
    </row>
    <row r="36" spans="1:20" ht="16.5" customHeight="1" x14ac:dyDescent="0.2">
      <c r="A36" s="16" t="s">
        <v>668</v>
      </c>
      <c r="B36" s="17"/>
      <c r="C36" s="17" t="s">
        <v>233</v>
      </c>
      <c r="D36" s="17" t="s">
        <v>314</v>
      </c>
      <c r="E36" s="6" t="s">
        <v>315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7" t="s">
        <v>27</v>
      </c>
    </row>
    <row r="37" spans="1:20" ht="28.5" customHeight="1" x14ac:dyDescent="0.25">
      <c r="A37" s="17" t="s">
        <v>737</v>
      </c>
      <c r="B37" s="17"/>
      <c r="C37" s="17"/>
      <c r="D37" s="17"/>
      <c r="E37" s="9" t="s">
        <v>599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7" t="s">
        <v>27</v>
      </c>
    </row>
    <row r="38" spans="1:20" ht="30.75" customHeight="1" x14ac:dyDescent="0.25">
      <c r="A38" s="16" t="s">
        <v>667</v>
      </c>
      <c r="B38" s="17"/>
      <c r="C38" s="17" t="s">
        <v>232</v>
      </c>
      <c r="D38" s="17" t="s">
        <v>312</v>
      </c>
      <c r="E38" s="9" t="s">
        <v>313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7" t="s">
        <v>27</v>
      </c>
    </row>
    <row r="39" spans="1:20" ht="19.5" customHeight="1" x14ac:dyDescent="0.2">
      <c r="A39" s="16" t="s">
        <v>68</v>
      </c>
      <c r="B39" s="16" t="s">
        <v>19</v>
      </c>
      <c r="C39" s="16"/>
      <c r="D39" s="16"/>
      <c r="E39" s="8" t="s">
        <v>69</v>
      </c>
      <c r="F39" s="7" t="s">
        <v>70</v>
      </c>
      <c r="G39" s="7" t="str">
        <f>HYPERLINK("http://emporiagazette.com")</f>
        <v>http://emporiagazette.com</v>
      </c>
      <c r="H39" s="7" t="s">
        <v>71</v>
      </c>
      <c r="I39" s="7" t="str">
        <f>HYPERLINK("https://www.facebook.com/theemporiagazette")</f>
        <v>https://www.facebook.com/theemporiagazette</v>
      </c>
      <c r="J39" s="7" t="s">
        <v>72</v>
      </c>
      <c r="K39" s="7" t="str">
        <f>HYPERLINK("https://www.linkedin.com/company/emporia-gazette")</f>
        <v>https://www.linkedin.com/company/emporia-gazette</v>
      </c>
      <c r="L39" s="7"/>
      <c r="M39" s="7"/>
      <c r="N39" s="7" t="s">
        <v>73</v>
      </c>
      <c r="O39" s="7" t="s">
        <v>24</v>
      </c>
      <c r="P39" s="7">
        <v>52299</v>
      </c>
      <c r="Q39" s="7">
        <v>54</v>
      </c>
      <c r="R39" s="7" t="s">
        <v>25</v>
      </c>
      <c r="S39" s="7" t="s">
        <v>74</v>
      </c>
      <c r="T39" s="7" t="s">
        <v>27</v>
      </c>
    </row>
    <row r="40" spans="1:20" ht="16.5" customHeight="1" x14ac:dyDescent="0.25">
      <c r="A40" s="17" t="s">
        <v>68</v>
      </c>
      <c r="B40" s="17"/>
      <c r="C40" s="17"/>
      <c r="D40" s="17"/>
      <c r="E40" s="9" t="s">
        <v>881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7" t="s">
        <v>27</v>
      </c>
    </row>
    <row r="41" spans="1:20" ht="16.5" customHeight="1" x14ac:dyDescent="0.25">
      <c r="A41" s="16" t="s">
        <v>669</v>
      </c>
      <c r="B41" s="17"/>
      <c r="C41" s="17" t="s">
        <v>884</v>
      </c>
      <c r="D41" s="17" t="s">
        <v>883</v>
      </c>
      <c r="E41" s="9" t="s">
        <v>882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7" t="s">
        <v>27</v>
      </c>
    </row>
    <row r="42" spans="1:20" ht="16.5" customHeight="1" x14ac:dyDescent="0.25">
      <c r="A42" s="17" t="s">
        <v>833</v>
      </c>
      <c r="B42" s="17"/>
      <c r="C42" s="17"/>
      <c r="D42" s="17"/>
      <c r="E42" s="9" t="s">
        <v>444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7" t="s">
        <v>27</v>
      </c>
    </row>
    <row r="43" spans="1:20" ht="16.5" customHeight="1" x14ac:dyDescent="0.25">
      <c r="A43" s="17" t="s">
        <v>700</v>
      </c>
      <c r="B43" s="17"/>
      <c r="C43" s="17" t="s">
        <v>272</v>
      </c>
      <c r="D43" s="17"/>
      <c r="E43" s="9" t="s">
        <v>502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7" t="s">
        <v>27</v>
      </c>
    </row>
    <row r="44" spans="1:20" ht="30.75" customHeight="1" x14ac:dyDescent="0.25">
      <c r="A44" s="16" t="s">
        <v>666</v>
      </c>
      <c r="B44" s="17"/>
      <c r="C44" s="17"/>
      <c r="D44" s="17"/>
      <c r="E44" s="9" t="s">
        <v>885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7" t="s">
        <v>27</v>
      </c>
    </row>
    <row r="45" spans="1:20" ht="16.5" customHeight="1" x14ac:dyDescent="0.25">
      <c r="A45" s="17" t="s">
        <v>751</v>
      </c>
      <c r="B45" s="17"/>
      <c r="C45" s="17"/>
      <c r="D45" s="17"/>
      <c r="E45" s="9" t="s">
        <v>419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7" t="s">
        <v>27</v>
      </c>
    </row>
    <row r="46" spans="1:20" ht="27" customHeight="1" x14ac:dyDescent="0.2">
      <c r="A46" s="16" t="s">
        <v>176</v>
      </c>
      <c r="B46" s="16"/>
      <c r="C46" s="16"/>
      <c r="D46" s="16"/>
      <c r="E46" s="8" t="s">
        <v>886</v>
      </c>
      <c r="F46" s="7" t="s">
        <v>177</v>
      </c>
      <c r="G46" s="7" t="str">
        <f>HYPERLINK("http://fstribune.com/")</f>
        <v>http://fstribune.com/</v>
      </c>
      <c r="H46" s="7" t="s">
        <v>178</v>
      </c>
      <c r="I46" s="7" t="str">
        <f>HYPERLINK("https://www.facebook.com/FSTribune/")</f>
        <v>https://www.facebook.com/FSTribune/</v>
      </c>
      <c r="J46" s="7" t="s">
        <v>179</v>
      </c>
      <c r="K46" s="7"/>
      <c r="L46" s="7"/>
      <c r="M46" s="7"/>
      <c r="N46" s="7" t="s">
        <v>180</v>
      </c>
      <c r="O46" s="7" t="s">
        <v>24</v>
      </c>
      <c r="P46" s="7">
        <v>12938</v>
      </c>
      <c r="Q46" s="7">
        <v>41</v>
      </c>
      <c r="R46" s="7" t="s">
        <v>25</v>
      </c>
      <c r="S46" s="7" t="s">
        <v>48</v>
      </c>
      <c r="T46" s="7" t="s">
        <v>27</v>
      </c>
    </row>
    <row r="47" spans="1:20" ht="16.5" customHeight="1" x14ac:dyDescent="0.25">
      <c r="A47" s="17" t="s">
        <v>829</v>
      </c>
      <c r="B47" s="17"/>
      <c r="C47" s="17"/>
      <c r="D47" s="17"/>
      <c r="E47" s="9" t="s">
        <v>432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7" t="s">
        <v>27</v>
      </c>
    </row>
    <row r="48" spans="1:20" ht="16.5" customHeight="1" x14ac:dyDescent="0.25">
      <c r="A48" s="17" t="s">
        <v>829</v>
      </c>
      <c r="B48" s="17"/>
      <c r="C48" s="17"/>
      <c r="D48" s="17"/>
      <c r="E48" s="9" t="s">
        <v>460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7" t="s">
        <v>27</v>
      </c>
    </row>
    <row r="49" spans="1:20" ht="16.5" customHeight="1" x14ac:dyDescent="0.25">
      <c r="A49" s="17" t="s">
        <v>1275</v>
      </c>
      <c r="B49" s="17"/>
      <c r="C49" s="17"/>
      <c r="D49" s="17"/>
      <c r="E49" s="9" t="s">
        <v>367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7" t="s">
        <v>27</v>
      </c>
    </row>
    <row r="50" spans="1:20" ht="16.5" customHeight="1" x14ac:dyDescent="0.2">
      <c r="A50" s="16" t="s">
        <v>79</v>
      </c>
      <c r="B50" s="16" t="s">
        <v>887</v>
      </c>
      <c r="C50" s="16"/>
      <c r="D50" s="16"/>
      <c r="E50" s="8" t="s">
        <v>80</v>
      </c>
      <c r="F50" s="7" t="s">
        <v>81</v>
      </c>
      <c r="G50" s="7" t="str">
        <f>HYPERLINK("http://gctelegram.com")</f>
        <v>http://gctelegram.com</v>
      </c>
      <c r="H50" s="7" t="s">
        <v>82</v>
      </c>
      <c r="I50" s="7" t="str">
        <f>HYPERLINK("https://www.facebook.com/GardenCityTelegram/")</f>
        <v>https://www.facebook.com/GardenCityTelegram/</v>
      </c>
      <c r="J50" s="7" t="s">
        <v>83</v>
      </c>
      <c r="K50" s="7" t="str">
        <f>HYPERLINK("https://www.linkedin.com/company/garden-city-telegram")</f>
        <v>https://www.linkedin.com/company/garden-city-telegram</v>
      </c>
      <c r="L50" s="7"/>
      <c r="M50" s="7"/>
      <c r="N50" s="7" t="s">
        <v>84</v>
      </c>
      <c r="O50" s="7" t="s">
        <v>24</v>
      </c>
      <c r="P50" s="7">
        <v>8966</v>
      </c>
      <c r="Q50" s="7">
        <v>58</v>
      </c>
      <c r="R50" s="7" t="s">
        <v>25</v>
      </c>
      <c r="S50" s="7" t="s">
        <v>74</v>
      </c>
      <c r="T50" s="7" t="s">
        <v>27</v>
      </c>
    </row>
    <row r="51" spans="1:20" ht="27" customHeight="1" x14ac:dyDescent="0.2">
      <c r="A51" s="16" t="s">
        <v>676</v>
      </c>
      <c r="B51" s="17"/>
      <c r="C51" s="17" t="s">
        <v>239</v>
      </c>
      <c r="D51" s="17" t="s">
        <v>328</v>
      </c>
      <c r="E51" s="6" t="s">
        <v>329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7" t="s">
        <v>27</v>
      </c>
    </row>
    <row r="52" spans="1:20" ht="16.5" customHeight="1" x14ac:dyDescent="0.2">
      <c r="A52" s="16" t="s">
        <v>132</v>
      </c>
      <c r="B52" s="16"/>
      <c r="C52" s="16"/>
      <c r="D52" s="16"/>
      <c r="E52" s="8" t="s">
        <v>133</v>
      </c>
      <c r="F52" s="7" t="s">
        <v>134</v>
      </c>
      <c r="G52" s="7" t="str">
        <f>HYPERLINK("http://gbtribune.com")</f>
        <v>http://gbtribune.com</v>
      </c>
      <c r="H52" s="7" t="s">
        <v>135</v>
      </c>
      <c r="I52" s="7" t="str">
        <f>HYPERLINK("https://www.facebook.com/gbtribune")</f>
        <v>https://www.facebook.com/gbtribune</v>
      </c>
      <c r="J52" s="7" t="s">
        <v>136</v>
      </c>
      <c r="K52" s="7" t="str">
        <f>HYPERLINK("https://www.linkedin.com/company/great-bend-tribune")</f>
        <v>https://www.linkedin.com/company/great-bend-tribune</v>
      </c>
      <c r="L52" s="7" t="str">
        <f>HYPERLINK("https://www.pinterest.com/gbtribune/")</f>
        <v>https://www.pinterest.com/gbtribune/</v>
      </c>
      <c r="M52" s="7"/>
      <c r="N52" s="7" t="s">
        <v>137</v>
      </c>
      <c r="O52" s="7" t="s">
        <v>24</v>
      </c>
      <c r="P52" s="7">
        <v>41920</v>
      </c>
      <c r="Q52" s="7">
        <v>54</v>
      </c>
      <c r="R52" s="7" t="s">
        <v>25</v>
      </c>
      <c r="S52" s="7" t="s">
        <v>138</v>
      </c>
      <c r="T52" s="7" t="s">
        <v>27</v>
      </c>
    </row>
    <row r="53" spans="1:20" ht="16.5" customHeight="1" x14ac:dyDescent="0.25">
      <c r="A53" s="17" t="s">
        <v>132</v>
      </c>
      <c r="B53" s="17"/>
      <c r="C53" s="17" t="s">
        <v>263</v>
      </c>
      <c r="D53" s="17" t="s">
        <v>512</v>
      </c>
      <c r="E53" s="9" t="s">
        <v>513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7" t="s">
        <v>27</v>
      </c>
    </row>
    <row r="54" spans="1:20" ht="16.5" customHeight="1" x14ac:dyDescent="0.2">
      <c r="A54" s="16" t="s">
        <v>679</v>
      </c>
      <c r="B54" s="17"/>
      <c r="C54" s="17"/>
      <c r="D54" s="17"/>
      <c r="E54" s="6" t="s">
        <v>335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7" t="s">
        <v>27</v>
      </c>
    </row>
    <row r="55" spans="1:20" ht="23.25" customHeight="1" x14ac:dyDescent="0.25">
      <c r="A55" s="17" t="s">
        <v>713</v>
      </c>
      <c r="B55" s="17"/>
      <c r="C55" s="17"/>
      <c r="D55" s="17"/>
      <c r="E55" s="9" t="s">
        <v>325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7" t="s">
        <v>27</v>
      </c>
    </row>
    <row r="56" spans="1:20" ht="16.5" customHeight="1" x14ac:dyDescent="0.25">
      <c r="A56" s="17" t="s">
        <v>720</v>
      </c>
      <c r="B56" s="17"/>
      <c r="C56" s="17"/>
      <c r="D56" s="17"/>
      <c r="E56" s="9" t="s">
        <v>582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7" t="s">
        <v>27</v>
      </c>
    </row>
    <row r="57" spans="1:20" ht="16.5" customHeight="1" x14ac:dyDescent="0.25">
      <c r="A57" s="17" t="s">
        <v>707</v>
      </c>
      <c r="B57" s="17"/>
      <c r="C57" s="17"/>
      <c r="D57" s="17"/>
      <c r="E57" s="9" t="s">
        <v>560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7" t="s">
        <v>27</v>
      </c>
    </row>
    <row r="58" spans="1:20" ht="29.25" customHeight="1" x14ac:dyDescent="0.25">
      <c r="A58" s="17" t="s">
        <v>822</v>
      </c>
      <c r="B58" s="17"/>
      <c r="C58" s="17" t="s">
        <v>255</v>
      </c>
      <c r="D58" s="17" t="s">
        <v>409</v>
      </c>
      <c r="E58" s="9" t="s">
        <v>410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7" t="s">
        <v>27</v>
      </c>
    </row>
    <row r="59" spans="1:20" ht="16.5" customHeight="1" x14ac:dyDescent="0.2">
      <c r="A59" s="16" t="s">
        <v>85</v>
      </c>
      <c r="B59" s="16" t="s">
        <v>29</v>
      </c>
      <c r="C59" s="16"/>
      <c r="D59" s="16"/>
      <c r="E59" s="8" t="s">
        <v>86</v>
      </c>
      <c r="F59" s="7" t="s">
        <v>87</v>
      </c>
      <c r="G59" s="7" t="str">
        <f>HYPERLINK("http://hdnews.net")</f>
        <v>http://hdnews.net</v>
      </c>
      <c r="H59" s="7" t="s">
        <v>88</v>
      </c>
      <c r="I59" s="7" t="str">
        <f>HYPERLINK("https://www.facebook.com/HaysDailyNews")</f>
        <v>https://www.facebook.com/HaysDailyNews</v>
      </c>
      <c r="J59" s="7" t="s">
        <v>89</v>
      </c>
      <c r="K59" s="7" t="str">
        <f>HYPERLINK("https://www.linkedin.com/company/hays-daily-news")</f>
        <v>https://www.linkedin.com/company/hays-daily-news</v>
      </c>
      <c r="L59" s="7"/>
      <c r="M59" s="7"/>
      <c r="N59" s="7" t="s">
        <v>90</v>
      </c>
      <c r="O59" s="7" t="s">
        <v>24</v>
      </c>
      <c r="P59" s="7">
        <v>14699</v>
      </c>
      <c r="Q59" s="7">
        <v>56</v>
      </c>
      <c r="R59" s="7" t="s">
        <v>25</v>
      </c>
      <c r="S59" s="7" t="s">
        <v>91</v>
      </c>
      <c r="T59" s="7" t="s">
        <v>27</v>
      </c>
    </row>
    <row r="60" spans="1:20" ht="16.5" customHeight="1" x14ac:dyDescent="0.25">
      <c r="A60" s="17" t="s">
        <v>85</v>
      </c>
      <c r="B60" s="17"/>
      <c r="C60" s="17"/>
      <c r="D60" s="17"/>
      <c r="E60" s="9" t="s">
        <v>888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7" t="s">
        <v>27</v>
      </c>
    </row>
    <row r="61" spans="1:20" ht="16.5" customHeight="1" x14ac:dyDescent="0.25">
      <c r="A61" s="17" t="s">
        <v>85</v>
      </c>
      <c r="B61" s="17"/>
      <c r="C61" s="17"/>
      <c r="D61" s="17"/>
      <c r="E61" s="9" t="s">
        <v>371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7" t="s">
        <v>27</v>
      </c>
    </row>
    <row r="62" spans="1:20" ht="16.5" customHeight="1" x14ac:dyDescent="0.25">
      <c r="A62" s="17" t="s">
        <v>719</v>
      </c>
      <c r="B62" s="17"/>
      <c r="C62" s="17"/>
      <c r="D62" s="17"/>
      <c r="E62" s="9" t="s">
        <v>889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7" t="s">
        <v>27</v>
      </c>
    </row>
    <row r="63" spans="1:20" ht="16.5" customHeight="1" x14ac:dyDescent="0.2">
      <c r="A63" s="16" t="s">
        <v>677</v>
      </c>
      <c r="B63" s="17"/>
      <c r="C63" s="17" t="s">
        <v>240</v>
      </c>
      <c r="D63" s="17" t="s">
        <v>255</v>
      </c>
      <c r="E63" s="6" t="s">
        <v>330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7" t="s">
        <v>27</v>
      </c>
    </row>
    <row r="64" spans="1:20" ht="16.5" customHeight="1" x14ac:dyDescent="0.25">
      <c r="A64" s="17" t="s">
        <v>803</v>
      </c>
      <c r="B64" s="17"/>
      <c r="C64" s="17"/>
      <c r="D64" s="17"/>
      <c r="E64" s="9" t="s">
        <v>890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7" t="s">
        <v>27</v>
      </c>
    </row>
    <row r="65" spans="1:20" ht="16.5" customHeight="1" x14ac:dyDescent="0.25">
      <c r="A65" s="17" t="s">
        <v>696</v>
      </c>
      <c r="B65" s="17"/>
      <c r="C65" s="17"/>
      <c r="D65" s="17"/>
      <c r="E65" s="9" t="s">
        <v>891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7" t="s">
        <v>27</v>
      </c>
    </row>
    <row r="66" spans="1:20" ht="16.5" customHeight="1" x14ac:dyDescent="0.25">
      <c r="A66" s="17" t="s">
        <v>775</v>
      </c>
      <c r="B66" s="17"/>
      <c r="C66" s="17"/>
      <c r="D66" s="17"/>
      <c r="E66" s="9" t="s">
        <v>892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7" t="s">
        <v>27</v>
      </c>
    </row>
    <row r="67" spans="1:20" ht="16.5" customHeight="1" x14ac:dyDescent="0.25">
      <c r="A67" s="17" t="s">
        <v>796</v>
      </c>
      <c r="B67" s="17"/>
      <c r="C67" s="17"/>
      <c r="D67" s="17"/>
      <c r="E67" s="9" t="s">
        <v>893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7" t="s">
        <v>27</v>
      </c>
    </row>
    <row r="68" spans="1:20" ht="16.5" customHeight="1" x14ac:dyDescent="0.25">
      <c r="A68" s="17" t="s">
        <v>722</v>
      </c>
      <c r="B68" s="17"/>
      <c r="C68" s="17"/>
      <c r="D68" s="17"/>
      <c r="E68" s="9" t="s">
        <v>585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7" t="s">
        <v>27</v>
      </c>
    </row>
    <row r="69" spans="1:20" ht="16.5" customHeight="1" x14ac:dyDescent="0.2">
      <c r="A69" s="16" t="s">
        <v>672</v>
      </c>
      <c r="B69" s="17"/>
      <c r="C69" s="17"/>
      <c r="D69" s="17"/>
      <c r="E69" s="6" t="s">
        <v>320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7" t="s">
        <v>27</v>
      </c>
    </row>
    <row r="70" spans="1:20" ht="16.5" customHeight="1" x14ac:dyDescent="0.25">
      <c r="A70" s="17" t="s">
        <v>672</v>
      </c>
      <c r="B70" s="17"/>
      <c r="C70" s="17"/>
      <c r="D70" s="17"/>
      <c r="E70" s="9" t="s">
        <v>372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7" t="s">
        <v>27</v>
      </c>
    </row>
    <row r="71" spans="1:20" ht="16.5" customHeight="1" x14ac:dyDescent="0.2">
      <c r="A71" s="16" t="s">
        <v>55</v>
      </c>
      <c r="B71" s="16" t="s">
        <v>29</v>
      </c>
      <c r="C71" s="16"/>
      <c r="D71" s="16"/>
      <c r="E71" s="8" t="s">
        <v>56</v>
      </c>
      <c r="F71" s="7" t="s">
        <v>57</v>
      </c>
      <c r="G71" s="7" t="str">
        <f>HYPERLINK("http://hutchnews.com")</f>
        <v>http://hutchnews.com</v>
      </c>
      <c r="H71" s="7" t="s">
        <v>58</v>
      </c>
      <c r="I71" s="7" t="str">
        <f>HYPERLINK("https://www.facebook.com/hutchinsonnews")</f>
        <v>https://www.facebook.com/hutchinsonnews</v>
      </c>
      <c r="J71" s="7" t="s">
        <v>59</v>
      </c>
      <c r="K71" s="7" t="str">
        <f>HYPERLINK("https://www.linkedin.com/company/hutchinson-news")</f>
        <v>https://www.linkedin.com/company/hutchinson-news</v>
      </c>
      <c r="L71" s="7"/>
      <c r="M71" s="7"/>
      <c r="N71" s="7" t="s">
        <v>60</v>
      </c>
      <c r="O71" s="7" t="s">
        <v>24</v>
      </c>
      <c r="P71" s="7">
        <v>61227</v>
      </c>
      <c r="Q71" s="7">
        <v>72</v>
      </c>
      <c r="R71" s="7" t="s">
        <v>25</v>
      </c>
      <c r="S71" s="7" t="s">
        <v>35</v>
      </c>
      <c r="T71" s="7" t="s">
        <v>27</v>
      </c>
    </row>
    <row r="72" spans="1:20" ht="16.5" customHeight="1" x14ac:dyDescent="0.25">
      <c r="A72" s="17" t="s">
        <v>55</v>
      </c>
      <c r="B72" s="17"/>
      <c r="C72" s="17" t="s">
        <v>250</v>
      </c>
      <c r="D72" s="17" t="s">
        <v>217</v>
      </c>
      <c r="E72" s="9" t="s">
        <v>377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7" t="s">
        <v>27</v>
      </c>
    </row>
    <row r="73" spans="1:20" ht="16.5" customHeight="1" x14ac:dyDescent="0.25">
      <c r="A73" s="17" t="s">
        <v>55</v>
      </c>
      <c r="B73" s="17"/>
      <c r="C73" s="17"/>
      <c r="D73" s="17"/>
      <c r="E73" s="9" t="s">
        <v>610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7" t="s">
        <v>27</v>
      </c>
    </row>
    <row r="74" spans="1:20" ht="32.25" customHeight="1" x14ac:dyDescent="0.2">
      <c r="A74" s="16" t="s">
        <v>152</v>
      </c>
      <c r="B74" s="16" t="s">
        <v>153</v>
      </c>
      <c r="C74" s="16"/>
      <c r="D74" s="16"/>
      <c r="E74" s="8" t="s">
        <v>154</v>
      </c>
      <c r="F74" s="7" t="s">
        <v>155</v>
      </c>
      <c r="G74" s="7" t="str">
        <f>HYPERLINK("http://indydailyreporter.com/")</f>
        <v>http://indydailyreporter.com/</v>
      </c>
      <c r="H74" s="7" t="s">
        <v>156</v>
      </c>
      <c r="I74" s="7" t="str">
        <f>HYPERLINK("https://www.facebook.com/indydailyreporter")</f>
        <v>https://www.facebook.com/indydailyreporter</v>
      </c>
      <c r="J74" s="7" t="s">
        <v>157</v>
      </c>
      <c r="K74" s="7"/>
      <c r="L74" s="7"/>
      <c r="M74" s="7"/>
      <c r="N74" s="7" t="s">
        <v>158</v>
      </c>
      <c r="O74" s="7" t="s">
        <v>24</v>
      </c>
      <c r="P74" s="7">
        <v>1342</v>
      </c>
      <c r="Q74" s="7">
        <v>20</v>
      </c>
      <c r="R74" s="7" t="s">
        <v>25</v>
      </c>
      <c r="S74" s="7" t="s">
        <v>138</v>
      </c>
      <c r="T74" s="7" t="s">
        <v>27</v>
      </c>
    </row>
    <row r="75" spans="1:20" ht="31.5" customHeight="1" x14ac:dyDescent="0.25">
      <c r="A75" s="17" t="s">
        <v>152</v>
      </c>
      <c r="B75" s="17"/>
      <c r="C75" s="17"/>
      <c r="D75" s="17"/>
      <c r="E75" s="9" t="s">
        <v>894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7" t="s">
        <v>27</v>
      </c>
    </row>
    <row r="76" spans="1:20" ht="16.5" customHeight="1" x14ac:dyDescent="0.25">
      <c r="A76" s="17" t="s">
        <v>826</v>
      </c>
      <c r="B76" s="17"/>
      <c r="C76" s="17"/>
      <c r="D76" s="17"/>
      <c r="E76" s="9" t="s">
        <v>159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7" t="s">
        <v>27</v>
      </c>
    </row>
    <row r="77" spans="1:20" ht="16.5" customHeight="1" x14ac:dyDescent="0.25">
      <c r="A77" s="17" t="s">
        <v>826</v>
      </c>
      <c r="B77" s="17"/>
      <c r="C77" s="17"/>
      <c r="D77" s="17"/>
      <c r="E77" s="9" t="s">
        <v>616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7" t="s">
        <v>27</v>
      </c>
    </row>
    <row r="78" spans="1:20" ht="16.5" customHeight="1" x14ac:dyDescent="0.2">
      <c r="A78" s="16" t="s">
        <v>181</v>
      </c>
      <c r="B78" s="16" t="s">
        <v>115</v>
      </c>
      <c r="C78" s="16"/>
      <c r="D78" s="16"/>
      <c r="E78" s="8" t="s">
        <v>182</v>
      </c>
      <c r="F78" s="7" t="s">
        <v>183</v>
      </c>
      <c r="G78" s="7" t="str">
        <f>HYPERLINK("http://yourdu.net/")</f>
        <v>http://yourdu.net/</v>
      </c>
      <c r="H78" s="7" t="s">
        <v>184</v>
      </c>
      <c r="I78" s="7" t="str">
        <f>HYPERLINK("https://www.facebook.com/dailyunionnewspaper")</f>
        <v>https://www.facebook.com/dailyunionnewspaper</v>
      </c>
      <c r="J78" s="7" t="s">
        <v>185</v>
      </c>
      <c r="K78" s="7"/>
      <c r="L78" s="7"/>
      <c r="M78" s="7"/>
      <c r="N78" s="7" t="s">
        <v>186</v>
      </c>
      <c r="O78" s="7" t="s">
        <v>24</v>
      </c>
      <c r="P78" s="7">
        <v>75</v>
      </c>
      <c r="Q78" s="7">
        <v>30</v>
      </c>
      <c r="R78" s="7" t="s">
        <v>25</v>
      </c>
      <c r="S78" s="7" t="s">
        <v>91</v>
      </c>
      <c r="T78" s="7" t="s">
        <v>27</v>
      </c>
    </row>
    <row r="79" spans="1:20" ht="16.5" customHeight="1" x14ac:dyDescent="0.25">
      <c r="A79" s="17" t="s">
        <v>807</v>
      </c>
      <c r="B79" s="17"/>
      <c r="C79" s="17"/>
      <c r="D79" s="17"/>
      <c r="E79" s="9" t="s">
        <v>386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7" t="s">
        <v>27</v>
      </c>
    </row>
    <row r="80" spans="1:20" ht="16.5" customHeight="1" x14ac:dyDescent="0.25">
      <c r="A80" s="17" t="s">
        <v>653</v>
      </c>
      <c r="B80" s="17"/>
      <c r="C80" s="17" t="s">
        <v>623</v>
      </c>
      <c r="D80" s="17" t="s">
        <v>628</v>
      </c>
      <c r="E80" s="9" t="s">
        <v>641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7" t="s">
        <v>27</v>
      </c>
    </row>
    <row r="81" spans="1:20" ht="16.5" customHeight="1" x14ac:dyDescent="0.25">
      <c r="A81" s="17" t="s">
        <v>746</v>
      </c>
      <c r="B81" s="17"/>
      <c r="C81" s="17"/>
      <c r="D81" s="17"/>
      <c r="E81" s="9" t="s">
        <v>355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7" t="s">
        <v>27</v>
      </c>
    </row>
    <row r="82" spans="1:20" ht="16.5" customHeight="1" x14ac:dyDescent="0.25">
      <c r="A82" s="17" t="s">
        <v>895</v>
      </c>
      <c r="B82" s="17"/>
      <c r="C82" s="17"/>
      <c r="D82" s="17"/>
      <c r="E82" s="9" t="s">
        <v>569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7" t="s">
        <v>27</v>
      </c>
    </row>
    <row r="83" spans="1:20" ht="16.5" customHeight="1" x14ac:dyDescent="0.25">
      <c r="A83" s="17" t="s">
        <v>776</v>
      </c>
      <c r="B83" s="17"/>
      <c r="C83" s="17"/>
      <c r="D83" s="17"/>
      <c r="E83" s="9" t="s">
        <v>577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7" t="s">
        <v>27</v>
      </c>
    </row>
    <row r="84" spans="1:20" ht="16.5" customHeight="1" x14ac:dyDescent="0.25">
      <c r="A84" s="17" t="s">
        <v>821</v>
      </c>
      <c r="B84" s="17"/>
      <c r="C84" s="17" t="s">
        <v>277</v>
      </c>
      <c r="D84" s="17" t="s">
        <v>514</v>
      </c>
      <c r="E84" s="9" t="s">
        <v>515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7" t="s">
        <v>27</v>
      </c>
    </row>
    <row r="85" spans="1:20" ht="16.5" customHeight="1" x14ac:dyDescent="0.2">
      <c r="A85" s="16" t="s">
        <v>99</v>
      </c>
      <c r="B85" s="16" t="s">
        <v>896</v>
      </c>
      <c r="C85" s="16"/>
      <c r="D85" s="16"/>
      <c r="E85" s="8" t="s">
        <v>100</v>
      </c>
      <c r="F85" s="7" t="s">
        <v>101</v>
      </c>
      <c r="G85" s="7" t="str">
        <f>HYPERLINK("http://kstatecollegian.com")</f>
        <v>http://kstatecollegian.com</v>
      </c>
      <c r="H85" s="7" t="s">
        <v>102</v>
      </c>
      <c r="I85" s="7" t="str">
        <f>HYPERLINK("https://www.facebook.com/kstatecollegian/")</f>
        <v>https://www.facebook.com/kstatecollegian/</v>
      </c>
      <c r="J85" s="7" t="s">
        <v>103</v>
      </c>
      <c r="K85" s="7" t="str">
        <f>HYPERLINK("https://www.linkedin.com/company/kansasstatecollegian")</f>
        <v>https://www.linkedin.com/company/kansasstatecollegian</v>
      </c>
      <c r="L85" s="7"/>
      <c r="M85" s="7"/>
      <c r="N85" s="7" t="s">
        <v>104</v>
      </c>
      <c r="O85" s="7" t="s">
        <v>24</v>
      </c>
      <c r="P85" s="7">
        <v>7927</v>
      </c>
      <c r="Q85" s="7">
        <v>60</v>
      </c>
      <c r="R85" s="7" t="s">
        <v>25</v>
      </c>
      <c r="S85" s="7" t="s">
        <v>98</v>
      </c>
      <c r="T85" s="7" t="s">
        <v>27</v>
      </c>
    </row>
    <row r="86" spans="1:20" ht="16.5" customHeight="1" x14ac:dyDescent="0.25">
      <c r="A86" s="17" t="s">
        <v>823</v>
      </c>
      <c r="B86" s="17"/>
      <c r="C86" s="17"/>
      <c r="D86" s="17"/>
      <c r="E86" s="9" t="s">
        <v>411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7" t="s">
        <v>27</v>
      </c>
    </row>
    <row r="87" spans="1:20" ht="16.5" customHeight="1" x14ac:dyDescent="0.25">
      <c r="A87" s="16" t="s">
        <v>678</v>
      </c>
      <c r="B87" s="17"/>
      <c r="C87" s="17" t="s">
        <v>241</v>
      </c>
      <c r="D87" s="17" t="s">
        <v>331</v>
      </c>
      <c r="E87" s="9" t="s">
        <v>332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7" t="s">
        <v>27</v>
      </c>
    </row>
    <row r="88" spans="1:20" ht="16.5" customHeight="1" x14ac:dyDescent="0.25">
      <c r="A88" s="17" t="s">
        <v>705</v>
      </c>
      <c r="B88" s="17"/>
      <c r="C88" s="17"/>
      <c r="D88" s="17"/>
      <c r="E88" s="9" t="s">
        <v>343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7" t="s">
        <v>27</v>
      </c>
    </row>
    <row r="89" spans="1:20" ht="16.5" customHeight="1" x14ac:dyDescent="0.25">
      <c r="A89" s="17" t="s">
        <v>705</v>
      </c>
      <c r="B89" s="17"/>
      <c r="C89" s="17"/>
      <c r="D89" s="17"/>
      <c r="E89" s="9" t="s">
        <v>554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7" t="s">
        <v>27</v>
      </c>
    </row>
    <row r="90" spans="1:20" ht="16.5" customHeight="1" x14ac:dyDescent="0.25">
      <c r="A90" s="17" t="s">
        <v>752</v>
      </c>
      <c r="B90" s="17"/>
      <c r="C90" s="17"/>
      <c r="D90" s="17"/>
      <c r="E90" s="9" t="s">
        <v>420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7" t="s">
        <v>27</v>
      </c>
    </row>
    <row r="91" spans="1:20" ht="16.5" customHeight="1" x14ac:dyDescent="0.25">
      <c r="A91" s="17" t="s">
        <v>831</v>
      </c>
      <c r="B91" s="17"/>
      <c r="C91" s="17" t="s">
        <v>259</v>
      </c>
      <c r="D91" s="17" t="s">
        <v>435</v>
      </c>
      <c r="E91" s="9" t="s">
        <v>436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7" t="s">
        <v>27</v>
      </c>
    </row>
    <row r="92" spans="1:20" ht="16.5" customHeight="1" x14ac:dyDescent="0.25">
      <c r="A92" s="17" t="s">
        <v>647</v>
      </c>
      <c r="B92" s="17"/>
      <c r="C92" s="17" t="s">
        <v>247</v>
      </c>
      <c r="D92" s="17" t="s">
        <v>361</v>
      </c>
      <c r="E92" s="9" t="s">
        <v>362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7" t="s">
        <v>27</v>
      </c>
    </row>
    <row r="93" spans="1:20" ht="16.5" customHeight="1" x14ac:dyDescent="0.25">
      <c r="A93" s="17" t="s">
        <v>252</v>
      </c>
      <c r="B93" s="17"/>
      <c r="C93" s="17" t="s">
        <v>252</v>
      </c>
      <c r="D93" s="17" t="s">
        <v>393</v>
      </c>
      <c r="E93" s="9" t="s">
        <v>394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7" t="s">
        <v>27</v>
      </c>
    </row>
    <row r="94" spans="1:20" ht="16.5" customHeight="1" x14ac:dyDescent="0.25">
      <c r="A94" s="17" t="s">
        <v>252</v>
      </c>
      <c r="B94" s="17"/>
      <c r="C94" s="17"/>
      <c r="D94" s="17"/>
      <c r="E94" s="9" t="s">
        <v>462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7" t="s">
        <v>27</v>
      </c>
    </row>
    <row r="95" spans="1:20" ht="16.5" customHeight="1" x14ac:dyDescent="0.25">
      <c r="A95" s="17" t="s">
        <v>252</v>
      </c>
      <c r="B95" s="17"/>
      <c r="C95" s="17" t="s">
        <v>262</v>
      </c>
      <c r="D95" s="17" t="s">
        <v>466</v>
      </c>
      <c r="E95" s="9" t="s">
        <v>467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7" t="s">
        <v>27</v>
      </c>
    </row>
    <row r="96" spans="1:20" ht="16.5" customHeight="1" x14ac:dyDescent="0.25">
      <c r="A96" s="17" t="s">
        <v>689</v>
      </c>
      <c r="B96" s="17"/>
      <c r="C96" s="17"/>
      <c r="D96" s="17"/>
      <c r="E96" s="9" t="s">
        <v>216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7" t="s">
        <v>27</v>
      </c>
    </row>
    <row r="97" spans="1:20" ht="16.5" customHeight="1" x14ac:dyDescent="0.25">
      <c r="A97" s="17" t="s">
        <v>646</v>
      </c>
      <c r="B97" s="17"/>
      <c r="C97" s="17" t="s">
        <v>200</v>
      </c>
      <c r="D97" s="17" t="s">
        <v>628</v>
      </c>
      <c r="E97" s="9" t="s">
        <v>201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7" t="s">
        <v>27</v>
      </c>
    </row>
    <row r="98" spans="1:20" ht="16.5" customHeight="1" x14ac:dyDescent="0.25">
      <c r="A98" s="17" t="s">
        <v>810</v>
      </c>
      <c r="B98" s="17"/>
      <c r="C98" s="17"/>
      <c r="D98" s="17"/>
      <c r="E98" s="9" t="s">
        <v>389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7" t="s">
        <v>27</v>
      </c>
    </row>
    <row r="99" spans="1:20" ht="16.5" customHeight="1" x14ac:dyDescent="0.2">
      <c r="A99" s="16" t="s">
        <v>662</v>
      </c>
      <c r="B99" s="17"/>
      <c r="C99" s="17" t="s">
        <v>228</v>
      </c>
      <c r="D99" s="17" t="s">
        <v>304</v>
      </c>
      <c r="E99" s="6" t="s">
        <v>305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7" t="s">
        <v>27</v>
      </c>
    </row>
    <row r="100" spans="1:20" ht="16.5" customHeight="1" x14ac:dyDescent="0.25">
      <c r="A100" s="17" t="s">
        <v>813</v>
      </c>
      <c r="B100" s="17"/>
      <c r="C100" s="17" t="s">
        <v>253</v>
      </c>
      <c r="D100" s="17" t="s">
        <v>397</v>
      </c>
      <c r="E100" s="9" t="s">
        <v>398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7" t="s">
        <v>27</v>
      </c>
    </row>
    <row r="101" spans="1:20" ht="16.5" customHeight="1" x14ac:dyDescent="0.25">
      <c r="A101" s="17" t="s">
        <v>814</v>
      </c>
      <c r="B101" s="17"/>
      <c r="C101" s="17"/>
      <c r="D101" s="17"/>
      <c r="E101" s="9" t="s">
        <v>399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7" t="s">
        <v>27</v>
      </c>
    </row>
    <row r="102" spans="1:20" ht="16.5" customHeight="1" x14ac:dyDescent="0.25">
      <c r="A102" s="17" t="s">
        <v>724</v>
      </c>
      <c r="B102" s="17"/>
      <c r="C102" s="17"/>
      <c r="D102" s="17"/>
      <c r="E102" s="9" t="s">
        <v>897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7" t="s">
        <v>27</v>
      </c>
    </row>
    <row r="103" spans="1:20" ht="16.5" customHeight="1" x14ac:dyDescent="0.25">
      <c r="A103" s="17" t="s">
        <v>753</v>
      </c>
      <c r="B103" s="17"/>
      <c r="C103" s="17"/>
      <c r="D103" s="17"/>
      <c r="E103" s="9" t="s">
        <v>421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7" t="s">
        <v>27</v>
      </c>
    </row>
    <row r="104" spans="1:20" ht="16.5" customHeight="1" x14ac:dyDescent="0.25">
      <c r="A104" s="17" t="s">
        <v>754</v>
      </c>
      <c r="B104" s="17"/>
      <c r="C104" s="17" t="s">
        <v>256</v>
      </c>
      <c r="D104" s="17" t="s">
        <v>422</v>
      </c>
      <c r="E104" s="9" t="s">
        <v>423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7" t="s">
        <v>27</v>
      </c>
    </row>
    <row r="105" spans="1:20" ht="16.5" customHeight="1" x14ac:dyDescent="0.25">
      <c r="A105" s="17" t="s">
        <v>824</v>
      </c>
      <c r="B105" s="17"/>
      <c r="C105" s="17"/>
      <c r="D105" s="17"/>
      <c r="E105" s="9" t="s">
        <v>898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7" t="s">
        <v>27</v>
      </c>
    </row>
    <row r="106" spans="1:20" ht="16.5" customHeight="1" x14ac:dyDescent="0.25">
      <c r="A106" s="17" t="s">
        <v>755</v>
      </c>
      <c r="B106" s="17"/>
      <c r="C106" s="17"/>
      <c r="D106" s="17"/>
      <c r="E106" s="9" t="s">
        <v>424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7" t="s">
        <v>27</v>
      </c>
    </row>
    <row r="107" spans="1:20" ht="16.5" customHeight="1" x14ac:dyDescent="0.2">
      <c r="A107" s="17" t="s">
        <v>647</v>
      </c>
      <c r="B107" s="17"/>
      <c r="C107" s="17" t="s">
        <v>200</v>
      </c>
      <c r="D107" s="17" t="s">
        <v>628</v>
      </c>
      <c r="E107" s="6" t="s">
        <v>637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7" t="s">
        <v>27</v>
      </c>
    </row>
    <row r="108" spans="1:20" ht="16.5" customHeight="1" x14ac:dyDescent="0.25">
      <c r="A108" s="17" t="s">
        <v>647</v>
      </c>
      <c r="B108" s="17"/>
      <c r="C108" s="17" t="s">
        <v>626</v>
      </c>
      <c r="D108" s="17" t="s">
        <v>635</v>
      </c>
      <c r="E108" s="9" t="s">
        <v>644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7" t="s">
        <v>27</v>
      </c>
    </row>
    <row r="109" spans="1:20" ht="16.5" customHeight="1" x14ac:dyDescent="0.25">
      <c r="A109" s="17" t="s">
        <v>647</v>
      </c>
      <c r="B109" s="17"/>
      <c r="C109" s="17"/>
      <c r="D109" s="17"/>
      <c r="E109" s="9" t="s">
        <v>446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7" t="s">
        <v>27</v>
      </c>
    </row>
    <row r="110" spans="1:20" ht="16.5" customHeight="1" x14ac:dyDescent="0.25">
      <c r="A110" s="17" t="s">
        <v>649</v>
      </c>
      <c r="B110" s="17"/>
      <c r="C110" s="17" t="s">
        <v>622</v>
      </c>
      <c r="D110" s="17" t="s">
        <v>633</v>
      </c>
      <c r="E110" s="9" t="s">
        <v>214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7" t="s">
        <v>27</v>
      </c>
    </row>
    <row r="111" spans="1:20" ht="16.5" customHeight="1" x14ac:dyDescent="0.25">
      <c r="A111" s="17" t="s">
        <v>649</v>
      </c>
      <c r="B111" s="17"/>
      <c r="C111" s="17"/>
      <c r="D111" s="17"/>
      <c r="E111" s="9" t="s">
        <v>375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7" t="s">
        <v>27</v>
      </c>
    </row>
    <row r="112" spans="1:20" ht="16.5" customHeight="1" x14ac:dyDescent="0.25">
      <c r="A112" s="17" t="s">
        <v>756</v>
      </c>
      <c r="B112" s="17"/>
      <c r="C112" s="17"/>
      <c r="D112" s="17"/>
      <c r="E112" s="9" t="s">
        <v>425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7" t="s">
        <v>27</v>
      </c>
    </row>
    <row r="113" spans="1:20" ht="16.5" customHeight="1" x14ac:dyDescent="0.25">
      <c r="A113" s="17" t="s">
        <v>818</v>
      </c>
      <c r="B113" s="17"/>
      <c r="C113" s="17"/>
      <c r="D113" s="17"/>
      <c r="E113" s="9" t="s">
        <v>405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7" t="s">
        <v>27</v>
      </c>
    </row>
    <row r="114" spans="1:20" ht="16.5" customHeight="1" x14ac:dyDescent="0.25">
      <c r="A114" s="17" t="s">
        <v>757</v>
      </c>
      <c r="B114" s="17"/>
      <c r="C114" s="17" t="s">
        <v>257</v>
      </c>
      <c r="D114" s="17" t="s">
        <v>426</v>
      </c>
      <c r="E114" s="9" t="s">
        <v>427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7" t="s">
        <v>27</v>
      </c>
    </row>
    <row r="115" spans="1:20" ht="16.5" customHeight="1" x14ac:dyDescent="0.25">
      <c r="A115" s="17" t="s">
        <v>815</v>
      </c>
      <c r="B115" s="17"/>
      <c r="C115" s="17"/>
      <c r="D115" s="17"/>
      <c r="E115" s="9" t="s">
        <v>402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7" t="s">
        <v>27</v>
      </c>
    </row>
    <row r="116" spans="1:20" ht="16.5" customHeight="1" x14ac:dyDescent="0.25">
      <c r="A116" s="17" t="s">
        <v>837</v>
      </c>
      <c r="B116" s="17"/>
      <c r="C116" s="17"/>
      <c r="D116" s="17"/>
      <c r="E116" s="9" t="s">
        <v>449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7" t="s">
        <v>27</v>
      </c>
    </row>
    <row r="117" spans="1:20" ht="16.5" customHeight="1" x14ac:dyDescent="0.25">
      <c r="A117" s="17" t="s">
        <v>817</v>
      </c>
      <c r="B117" s="17"/>
      <c r="C117" s="17"/>
      <c r="D117" s="17"/>
      <c r="E117" s="9" t="s">
        <v>404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7" t="s">
        <v>27</v>
      </c>
    </row>
    <row r="118" spans="1:20" ht="16.5" customHeight="1" x14ac:dyDescent="0.25">
      <c r="A118" s="17" t="s">
        <v>748</v>
      </c>
      <c r="B118" s="17"/>
      <c r="C118" s="17"/>
      <c r="D118" s="17"/>
      <c r="E118" s="9" t="s">
        <v>352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7" t="s">
        <v>27</v>
      </c>
    </row>
    <row r="119" spans="1:20" ht="16.5" customHeight="1" x14ac:dyDescent="0.25">
      <c r="A119" s="17" t="s">
        <v>797</v>
      </c>
      <c r="B119" s="17"/>
      <c r="C119" s="17" t="s">
        <v>229</v>
      </c>
      <c r="D119" s="17" t="s">
        <v>503</v>
      </c>
      <c r="E119" s="9" t="s">
        <v>504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7" t="s">
        <v>27</v>
      </c>
    </row>
    <row r="120" spans="1:20" ht="16.5" customHeight="1" x14ac:dyDescent="0.25">
      <c r="A120" s="17" t="s">
        <v>685</v>
      </c>
      <c r="B120" s="17"/>
      <c r="C120" s="17"/>
      <c r="D120" s="17"/>
      <c r="E120" s="9" t="s">
        <v>378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7" t="s">
        <v>27</v>
      </c>
    </row>
    <row r="121" spans="1:20" ht="16.5" customHeight="1" x14ac:dyDescent="0.25">
      <c r="A121" s="17" t="s">
        <v>685</v>
      </c>
      <c r="B121" s="17"/>
      <c r="C121" s="17"/>
      <c r="D121" s="17"/>
      <c r="E121" s="9" t="s">
        <v>428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7" t="s">
        <v>27</v>
      </c>
    </row>
    <row r="122" spans="1:20" ht="18" customHeight="1" x14ac:dyDescent="0.25">
      <c r="A122" s="17" t="s">
        <v>680</v>
      </c>
      <c r="B122" s="17"/>
      <c r="C122" s="17"/>
      <c r="D122" s="17"/>
      <c r="E122" s="9" t="s">
        <v>353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7" t="s">
        <v>27</v>
      </c>
    </row>
    <row r="123" spans="1:20" ht="16.5" customHeight="1" x14ac:dyDescent="0.2">
      <c r="A123" s="16" t="s">
        <v>195</v>
      </c>
      <c r="B123" s="16" t="s">
        <v>115</v>
      </c>
      <c r="C123" s="16"/>
      <c r="D123" s="16"/>
      <c r="E123" s="8" t="s">
        <v>196</v>
      </c>
      <c r="F123" s="7" t="s">
        <v>197</v>
      </c>
      <c r="G123" s="7" t="str">
        <f>HYPERLINK("https://www.swksradio.net/ksmm")</f>
        <v>https://www.swksradio.net/ksmm</v>
      </c>
      <c r="H123" s="7" t="s">
        <v>198</v>
      </c>
      <c r="I123" s="7" t="str">
        <f>HYPERLINK("https://www.facebook.com/1370KGNO")</f>
        <v>https://www.facebook.com/1370KGNO</v>
      </c>
      <c r="J123" s="7"/>
      <c r="K123" s="7"/>
      <c r="L123" s="7"/>
      <c r="M123" s="7"/>
      <c r="N123" s="7"/>
      <c r="O123" s="7" t="s">
        <v>24</v>
      </c>
      <c r="P123" s="7">
        <v>504</v>
      </c>
      <c r="Q123" s="7">
        <v>17</v>
      </c>
      <c r="R123" s="7" t="s">
        <v>25</v>
      </c>
      <c r="S123" s="7"/>
      <c r="T123" s="7" t="s">
        <v>27</v>
      </c>
    </row>
    <row r="124" spans="1:20" ht="16.5" customHeight="1" x14ac:dyDescent="0.25">
      <c r="A124" s="17" t="s">
        <v>654</v>
      </c>
      <c r="B124" s="17"/>
      <c r="C124" s="17" t="s">
        <v>245</v>
      </c>
      <c r="D124" s="17" t="s">
        <v>347</v>
      </c>
      <c r="E124" s="9" t="s">
        <v>348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7" t="s">
        <v>27</v>
      </c>
    </row>
    <row r="125" spans="1:20" ht="16.5" customHeight="1" x14ac:dyDescent="0.25">
      <c r="A125" s="17" t="s">
        <v>654</v>
      </c>
      <c r="B125" s="17"/>
      <c r="C125" s="17" t="s">
        <v>206</v>
      </c>
      <c r="D125" s="17" t="s">
        <v>429</v>
      </c>
      <c r="E125" s="9" t="s">
        <v>215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7" t="s">
        <v>27</v>
      </c>
    </row>
    <row r="126" spans="1:20" ht="16.5" customHeight="1" x14ac:dyDescent="0.25">
      <c r="A126" s="17" t="s">
        <v>654</v>
      </c>
      <c r="B126" s="17"/>
      <c r="C126" s="17" t="s">
        <v>212</v>
      </c>
      <c r="D126" s="17" t="s">
        <v>618</v>
      </c>
      <c r="E126" s="9" t="s">
        <v>619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7" t="s">
        <v>27</v>
      </c>
    </row>
    <row r="127" spans="1:20" ht="16.5" customHeight="1" x14ac:dyDescent="0.25">
      <c r="A127" s="17" t="s">
        <v>654</v>
      </c>
      <c r="B127" s="17"/>
      <c r="C127" s="17" t="s">
        <v>260</v>
      </c>
      <c r="D127" s="17" t="s">
        <v>455</v>
      </c>
      <c r="E127" s="9" t="s">
        <v>456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7" t="s">
        <v>27</v>
      </c>
    </row>
    <row r="128" spans="1:20" ht="16.5" customHeight="1" x14ac:dyDescent="0.25">
      <c r="A128" s="17" t="s">
        <v>654</v>
      </c>
      <c r="B128" s="17"/>
      <c r="C128" s="17" t="s">
        <v>281</v>
      </c>
      <c r="D128" s="17" t="s">
        <v>524</v>
      </c>
      <c r="E128" s="9" t="s">
        <v>525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7" t="s">
        <v>27</v>
      </c>
    </row>
    <row r="129" spans="1:20" ht="16.5" customHeight="1" x14ac:dyDescent="0.25">
      <c r="A129" s="17" t="s">
        <v>750</v>
      </c>
      <c r="B129" s="17"/>
      <c r="C129" s="17" t="s">
        <v>254</v>
      </c>
      <c r="D129" s="17" t="s">
        <v>400</v>
      </c>
      <c r="E129" s="9" t="s">
        <v>401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7" t="s">
        <v>27</v>
      </c>
    </row>
    <row r="130" spans="1:20" ht="16.5" customHeight="1" x14ac:dyDescent="0.25">
      <c r="A130" s="17" t="s">
        <v>750</v>
      </c>
      <c r="B130" s="17"/>
      <c r="C130" s="17" t="s">
        <v>248</v>
      </c>
      <c r="D130" s="17" t="s">
        <v>369</v>
      </c>
      <c r="E130" s="9" t="s">
        <v>370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7" t="s">
        <v>27</v>
      </c>
    </row>
    <row r="131" spans="1:20" ht="16.5" customHeight="1" x14ac:dyDescent="0.25">
      <c r="A131" s="17" t="s">
        <v>750</v>
      </c>
      <c r="B131" s="17"/>
      <c r="C131" s="17" t="s">
        <v>287</v>
      </c>
      <c r="D131" s="17" t="s">
        <v>538</v>
      </c>
      <c r="E131" s="9" t="s">
        <v>539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7" t="s">
        <v>27</v>
      </c>
    </row>
    <row r="132" spans="1:20" ht="16.5" customHeight="1" x14ac:dyDescent="0.25">
      <c r="A132" s="17" t="s">
        <v>844</v>
      </c>
      <c r="B132" s="17"/>
      <c r="C132" s="17"/>
      <c r="D132" s="17"/>
      <c r="E132" s="9" t="s">
        <v>474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7" t="s">
        <v>27</v>
      </c>
    </row>
    <row r="133" spans="1:20" ht="16.5" customHeight="1" x14ac:dyDescent="0.25">
      <c r="A133" s="16" t="s">
        <v>663</v>
      </c>
      <c r="B133" s="17"/>
      <c r="C133" s="17" t="s">
        <v>229</v>
      </c>
      <c r="D133" s="17" t="s">
        <v>306</v>
      </c>
      <c r="E133" s="9" t="s">
        <v>307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7" t="s">
        <v>27</v>
      </c>
    </row>
    <row r="134" spans="1:20" ht="16.5" customHeight="1" x14ac:dyDescent="0.25">
      <c r="A134" s="17" t="s">
        <v>686</v>
      </c>
      <c r="B134" s="17"/>
      <c r="C134" s="17"/>
      <c r="D134" s="17"/>
      <c r="E134" s="9" t="s">
        <v>380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7" t="s">
        <v>27</v>
      </c>
    </row>
    <row r="135" spans="1:20" ht="16.5" customHeight="1" x14ac:dyDescent="0.25">
      <c r="A135" s="17" t="s">
        <v>655</v>
      </c>
      <c r="B135" s="17"/>
      <c r="C135" s="17"/>
      <c r="D135" s="17"/>
      <c r="E135" s="9" t="s">
        <v>336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7" t="s">
        <v>27</v>
      </c>
    </row>
    <row r="136" spans="1:20" ht="24" customHeight="1" x14ac:dyDescent="0.2">
      <c r="A136" s="17" t="s">
        <v>655</v>
      </c>
      <c r="B136" s="17"/>
      <c r="C136" s="17" t="s">
        <v>623</v>
      </c>
      <c r="D136" s="17" t="s">
        <v>628</v>
      </c>
      <c r="E136" s="6" t="s">
        <v>216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7" t="s">
        <v>27</v>
      </c>
    </row>
    <row r="137" spans="1:20" ht="16.5" customHeight="1" x14ac:dyDescent="0.25">
      <c r="A137" s="17" t="s">
        <v>655</v>
      </c>
      <c r="B137" s="17"/>
      <c r="C137" s="17"/>
      <c r="D137" s="17"/>
      <c r="E137" s="9" t="s">
        <v>414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7" t="s">
        <v>27</v>
      </c>
    </row>
    <row r="138" spans="1:20" ht="16.5" customHeight="1" x14ac:dyDescent="0.25">
      <c r="A138" s="17" t="s">
        <v>820</v>
      </c>
      <c r="B138" s="17"/>
      <c r="C138" s="17"/>
      <c r="D138" s="17"/>
      <c r="E138" s="9" t="s">
        <v>407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7" t="s">
        <v>27</v>
      </c>
    </row>
    <row r="139" spans="1:20" ht="16.5" customHeight="1" x14ac:dyDescent="0.25">
      <c r="A139" s="17" t="s">
        <v>741</v>
      </c>
      <c r="B139" s="17"/>
      <c r="C139" s="17"/>
      <c r="D139" s="17"/>
      <c r="E139" s="9" t="s">
        <v>605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7" t="s">
        <v>27</v>
      </c>
    </row>
    <row r="140" spans="1:20" ht="16.5" customHeight="1" x14ac:dyDescent="0.25">
      <c r="A140" s="17" t="s">
        <v>732</v>
      </c>
      <c r="B140" s="17"/>
      <c r="C140" s="17" t="s">
        <v>286</v>
      </c>
      <c r="D140" s="17" t="s">
        <v>536</v>
      </c>
      <c r="E140" s="9" t="s">
        <v>537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7" t="s">
        <v>27</v>
      </c>
    </row>
    <row r="141" spans="1:20" ht="16.5" customHeight="1" x14ac:dyDescent="0.25">
      <c r="A141" s="17" t="s">
        <v>828</v>
      </c>
      <c r="B141" s="17"/>
      <c r="C141" s="17"/>
      <c r="D141" s="17"/>
      <c r="E141" s="9" t="s">
        <v>50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7" t="s">
        <v>27</v>
      </c>
    </row>
    <row r="142" spans="1:20" ht="16.5" customHeight="1" x14ac:dyDescent="0.25">
      <c r="A142" s="17" t="s">
        <v>49</v>
      </c>
      <c r="B142" s="17"/>
      <c r="C142" s="17"/>
      <c r="D142" s="17"/>
      <c r="E142" s="9" t="s">
        <v>594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7" t="s">
        <v>27</v>
      </c>
    </row>
    <row r="143" spans="1:20" ht="16.5" customHeight="1" x14ac:dyDescent="0.2">
      <c r="A143" s="16" t="s">
        <v>49</v>
      </c>
      <c r="B143" s="16" t="s">
        <v>19</v>
      </c>
      <c r="C143" s="16"/>
      <c r="D143" s="16"/>
      <c r="E143" s="8" t="s">
        <v>50</v>
      </c>
      <c r="F143" s="7" t="s">
        <v>51</v>
      </c>
      <c r="G143" s="7" t="str">
        <f>HYPERLINK("https://www2.ljworld.com/")</f>
        <v>https://www2.ljworld.com/</v>
      </c>
      <c r="H143" s="7" t="s">
        <v>52</v>
      </c>
      <c r="I143" s="7" t="str">
        <f>HYPERLINK("https://www.facebook.com/LJWorld")</f>
        <v>https://www.facebook.com/LJWorld</v>
      </c>
      <c r="J143" s="7" t="s">
        <v>53</v>
      </c>
      <c r="K143" s="7" t="str">
        <f>HYPERLINK("https://www.linkedin.com/company/8136")</f>
        <v>https://www.linkedin.com/company/8136</v>
      </c>
      <c r="L143" s="7"/>
      <c r="M143" s="7"/>
      <c r="N143" s="7" t="s">
        <v>54</v>
      </c>
      <c r="O143" s="7" t="s">
        <v>24</v>
      </c>
      <c r="P143" s="7">
        <v>104425</v>
      </c>
      <c r="Q143" s="7">
        <v>74</v>
      </c>
      <c r="R143" s="7" t="s">
        <v>25</v>
      </c>
      <c r="S143" s="7" t="s">
        <v>35</v>
      </c>
      <c r="T143" s="7" t="s">
        <v>27</v>
      </c>
    </row>
    <row r="144" spans="1:20" ht="16.5" customHeight="1" x14ac:dyDescent="0.25">
      <c r="A144" s="17" t="s">
        <v>778</v>
      </c>
      <c r="B144" s="17"/>
      <c r="C144" s="17"/>
      <c r="D144" s="17"/>
      <c r="E144" s="9" t="s">
        <v>360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7" t="s">
        <v>27</v>
      </c>
    </row>
    <row r="145" spans="1:20" ht="16.5" customHeight="1" x14ac:dyDescent="0.2">
      <c r="A145" s="16" t="s">
        <v>160</v>
      </c>
      <c r="B145" s="16" t="s">
        <v>37</v>
      </c>
      <c r="C145" s="16"/>
      <c r="D145" s="16"/>
      <c r="E145" s="8" t="s">
        <v>161</v>
      </c>
      <c r="F145" s="7" t="s">
        <v>162</v>
      </c>
      <c r="G145" s="7" t="str">
        <f>HYPERLINK("http://leavenworthtimes.com/")</f>
        <v>http://leavenworthtimes.com/</v>
      </c>
      <c r="H145" s="7" t="s">
        <v>163</v>
      </c>
      <c r="I145" s="7" t="str">
        <f>HYPERLINK("http://www.facebook.com/the.leavenworth.times")</f>
        <v>http://www.facebook.com/the.leavenworth.times</v>
      </c>
      <c r="J145" s="7" t="s">
        <v>164</v>
      </c>
      <c r="K145" s="7" t="str">
        <f>HYPERLINK("https://www.linkedin.com/company/leavenworth-times")</f>
        <v>https://www.linkedin.com/company/leavenworth-times</v>
      </c>
      <c r="L145" s="7"/>
      <c r="M145" s="7"/>
      <c r="N145" s="7" t="s">
        <v>165</v>
      </c>
      <c r="O145" s="7" t="s">
        <v>24</v>
      </c>
      <c r="P145" s="7">
        <v>20778</v>
      </c>
      <c r="Q145" s="7">
        <v>55</v>
      </c>
      <c r="R145" s="7" t="s">
        <v>25</v>
      </c>
      <c r="S145" s="7" t="s">
        <v>74</v>
      </c>
      <c r="T145" s="7" t="s">
        <v>27</v>
      </c>
    </row>
    <row r="146" spans="1:20" ht="16.5" customHeight="1" x14ac:dyDescent="0.25">
      <c r="A146" s="17" t="s">
        <v>160</v>
      </c>
      <c r="B146" s="17"/>
      <c r="C146" s="17"/>
      <c r="D146" s="17"/>
      <c r="E146" s="9" t="s">
        <v>430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7" t="s">
        <v>27</v>
      </c>
    </row>
    <row r="147" spans="1:20" ht="16.5" customHeight="1" x14ac:dyDescent="0.25">
      <c r="A147" s="17" t="s">
        <v>160</v>
      </c>
      <c r="B147" s="17"/>
      <c r="C147" s="17" t="s">
        <v>232</v>
      </c>
      <c r="D147" s="17" t="s">
        <v>483</v>
      </c>
      <c r="E147" s="9" t="s">
        <v>484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7" t="s">
        <v>27</v>
      </c>
    </row>
    <row r="148" spans="1:20" ht="16.5" customHeight="1" x14ac:dyDescent="0.25">
      <c r="A148" s="17" t="s">
        <v>694</v>
      </c>
      <c r="B148" s="17"/>
      <c r="C148" s="17"/>
      <c r="D148" s="17"/>
      <c r="E148" s="9" t="s">
        <v>457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7" t="s">
        <v>27</v>
      </c>
    </row>
    <row r="149" spans="1:20" ht="16.5" customHeight="1" x14ac:dyDescent="0.25">
      <c r="A149" s="17" t="s">
        <v>694</v>
      </c>
      <c r="B149" s="17"/>
      <c r="C149" s="17"/>
      <c r="D149" s="17"/>
      <c r="E149" s="9" t="s">
        <v>603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7" t="s">
        <v>27</v>
      </c>
    </row>
    <row r="150" spans="1:20" ht="16.5" customHeight="1" x14ac:dyDescent="0.25">
      <c r="A150" s="17" t="s">
        <v>834</v>
      </c>
      <c r="B150" s="17" t="s">
        <v>899</v>
      </c>
      <c r="C150" s="17" t="s">
        <v>900</v>
      </c>
      <c r="D150" s="17" t="s">
        <v>901</v>
      </c>
      <c r="E150" s="9" t="s">
        <v>445</v>
      </c>
      <c r="F150" s="5" t="s">
        <v>902</v>
      </c>
      <c r="G150" s="5" t="s">
        <v>903</v>
      </c>
      <c r="H150" s="5" t="s">
        <v>904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11" t="s">
        <v>27</v>
      </c>
    </row>
    <row r="151" spans="1:20" ht="16.5" customHeight="1" x14ac:dyDescent="0.25">
      <c r="A151" s="17" t="s">
        <v>838</v>
      </c>
      <c r="B151" s="17" t="s">
        <v>807</v>
      </c>
      <c r="C151" s="17" t="s">
        <v>905</v>
      </c>
      <c r="D151" s="17" t="s">
        <v>906</v>
      </c>
      <c r="E151" s="9" t="s">
        <v>450</v>
      </c>
      <c r="F151" s="5" t="s">
        <v>907</v>
      </c>
      <c r="G151" s="5" t="s">
        <v>908</v>
      </c>
      <c r="H151" s="5" t="s">
        <v>909</v>
      </c>
      <c r="I151" s="5" t="s">
        <v>910</v>
      </c>
      <c r="J151" s="5" t="s">
        <v>911</v>
      </c>
      <c r="K151" s="5"/>
      <c r="L151" s="5"/>
      <c r="M151" s="5"/>
      <c r="N151" s="5"/>
      <c r="O151" s="5"/>
      <c r="P151" s="5"/>
      <c r="Q151" s="5"/>
      <c r="R151" s="5"/>
      <c r="S151" s="5"/>
      <c r="T151" s="11" t="s">
        <v>27</v>
      </c>
    </row>
    <row r="152" spans="1:20" ht="16.5" customHeight="1" x14ac:dyDescent="0.25">
      <c r="A152" s="17" t="s">
        <v>701</v>
      </c>
      <c r="B152" s="17" t="s">
        <v>701</v>
      </c>
      <c r="C152" s="17" t="s">
        <v>242</v>
      </c>
      <c r="D152" s="17" t="s">
        <v>912</v>
      </c>
      <c r="E152" s="9" t="s">
        <v>505</v>
      </c>
      <c r="F152" s="5" t="s">
        <v>913</v>
      </c>
      <c r="G152" s="9" t="s">
        <v>914</v>
      </c>
      <c r="H152" s="5" t="s">
        <v>915</v>
      </c>
      <c r="I152" s="5" t="s">
        <v>916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11" t="s">
        <v>27</v>
      </c>
    </row>
    <row r="153" spans="1:20" ht="16.5" customHeight="1" x14ac:dyDescent="0.25">
      <c r="A153" s="17" t="s">
        <v>701</v>
      </c>
      <c r="B153" s="17" t="s">
        <v>701</v>
      </c>
      <c r="C153" s="17" t="s">
        <v>917</v>
      </c>
      <c r="D153" s="17" t="s">
        <v>901</v>
      </c>
      <c r="E153" s="9" t="s">
        <v>579</v>
      </c>
      <c r="F153" s="5" t="s">
        <v>918</v>
      </c>
      <c r="G153" s="9" t="s">
        <v>914</v>
      </c>
      <c r="H153" s="5" t="s">
        <v>919</v>
      </c>
      <c r="I153" s="5" t="s">
        <v>916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11" t="s">
        <v>27</v>
      </c>
    </row>
    <row r="154" spans="1:20" ht="16.5" customHeight="1" x14ac:dyDescent="0.25">
      <c r="A154" s="17" t="s">
        <v>701</v>
      </c>
      <c r="B154" s="17" t="s">
        <v>701</v>
      </c>
      <c r="C154" s="17" t="s">
        <v>920</v>
      </c>
      <c r="D154" s="17" t="s">
        <v>921</v>
      </c>
      <c r="E154" s="9" t="s">
        <v>581</v>
      </c>
      <c r="F154" s="5" t="s">
        <v>922</v>
      </c>
      <c r="G154" s="9" t="s">
        <v>914</v>
      </c>
      <c r="H154" s="5" t="s">
        <v>923</v>
      </c>
      <c r="I154" s="5" t="s">
        <v>916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11" t="s">
        <v>27</v>
      </c>
    </row>
    <row r="155" spans="1:20" ht="16.5" customHeight="1" x14ac:dyDescent="0.25">
      <c r="A155" s="17" t="s">
        <v>729</v>
      </c>
      <c r="B155" s="17" t="s">
        <v>924</v>
      </c>
      <c r="C155" s="17" t="s">
        <v>925</v>
      </c>
      <c r="D155" s="17" t="s">
        <v>926</v>
      </c>
      <c r="E155" s="9" t="s">
        <v>590</v>
      </c>
      <c r="F155" s="5" t="s">
        <v>927</v>
      </c>
      <c r="G155" s="5" t="s">
        <v>928</v>
      </c>
      <c r="H155" s="5" t="s">
        <v>929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11" t="s">
        <v>27</v>
      </c>
    </row>
    <row r="156" spans="1:20" ht="28.5" customHeight="1" x14ac:dyDescent="0.25">
      <c r="A156" s="17" t="s">
        <v>743</v>
      </c>
      <c r="B156" s="17" t="s">
        <v>930</v>
      </c>
      <c r="C156" s="17" t="s">
        <v>931</v>
      </c>
      <c r="D156" s="17" t="s">
        <v>932</v>
      </c>
      <c r="E156" s="9" t="s">
        <v>458</v>
      </c>
      <c r="F156" s="5" t="s">
        <v>933</v>
      </c>
      <c r="G156" s="5" t="s">
        <v>934</v>
      </c>
      <c r="H156" s="5" t="s">
        <v>935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11" t="s">
        <v>27</v>
      </c>
    </row>
    <row r="157" spans="1:20" ht="16.5" customHeight="1" x14ac:dyDescent="0.25">
      <c r="A157" s="17" t="s">
        <v>743</v>
      </c>
      <c r="B157" s="17" t="s">
        <v>930</v>
      </c>
      <c r="C157" s="17" t="s">
        <v>235</v>
      </c>
      <c r="D157" s="17" t="s">
        <v>318</v>
      </c>
      <c r="E157" s="9" t="s">
        <v>319</v>
      </c>
      <c r="F157" s="5" t="s">
        <v>936</v>
      </c>
      <c r="G157" s="5" t="s">
        <v>934</v>
      </c>
      <c r="H157" s="5" t="s">
        <v>937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11" t="s">
        <v>27</v>
      </c>
    </row>
    <row r="158" spans="1:20" ht="16.5" customHeight="1" x14ac:dyDescent="0.2">
      <c r="A158" s="16" t="s">
        <v>800</v>
      </c>
      <c r="B158" s="16" t="s">
        <v>29</v>
      </c>
      <c r="C158" s="16" t="s">
        <v>938</v>
      </c>
      <c r="D158" s="16" t="s">
        <v>939</v>
      </c>
      <c r="E158" s="8" t="s">
        <v>75</v>
      </c>
      <c r="F158" s="11" t="s">
        <v>940</v>
      </c>
      <c r="G158" s="11" t="str">
        <f>HYPERLINK("http://mcphersonsentinel.com")</f>
        <v>http://mcphersonsentinel.com</v>
      </c>
      <c r="H158" s="11" t="s">
        <v>76</v>
      </c>
      <c r="I158" s="11" t="str">
        <f>HYPERLINK("https://www.facebook.com/The-McPherson-Sentinel-121845353350/")</f>
        <v>https://www.facebook.com/The-McPherson-Sentinel-121845353350/</v>
      </c>
      <c r="J158" s="11" t="s">
        <v>77</v>
      </c>
      <c r="K158" s="11" t="str">
        <f>HYPERLINK("https://www.linkedin.com/company/gatehouse-media-inc")</f>
        <v>https://www.linkedin.com/company/gatehouse-media-inc</v>
      </c>
      <c r="L158" s="11"/>
      <c r="M158" s="11"/>
      <c r="N158" s="11" t="s">
        <v>78</v>
      </c>
      <c r="O158" s="11" t="s">
        <v>24</v>
      </c>
      <c r="P158" s="11">
        <v>710</v>
      </c>
      <c r="Q158" s="11">
        <v>48</v>
      </c>
      <c r="R158" s="11" t="s">
        <v>25</v>
      </c>
      <c r="S158" s="11" t="s">
        <v>74</v>
      </c>
      <c r="T158" s="11" t="s">
        <v>27</v>
      </c>
    </row>
    <row r="159" spans="1:20" ht="16.5" customHeight="1" x14ac:dyDescent="0.25">
      <c r="A159" s="17" t="s">
        <v>941</v>
      </c>
      <c r="B159" s="17" t="s">
        <v>942</v>
      </c>
      <c r="C159" s="17" t="s">
        <v>229</v>
      </c>
      <c r="D159" s="17" t="s">
        <v>943</v>
      </c>
      <c r="E159" s="9" t="s">
        <v>944</v>
      </c>
      <c r="F159" s="11" t="s">
        <v>945</v>
      </c>
      <c r="G159" s="11" t="str">
        <f t="shared" ref="G159:G160" si="0">HYPERLINK("http://mcphersonsentinel.com")</f>
        <v>http://mcphersonsentinel.com</v>
      </c>
      <c r="H159" s="11" t="s">
        <v>946</v>
      </c>
      <c r="I159" s="11" t="str">
        <f t="shared" ref="I159:I160" si="1">HYPERLINK("https://www.facebook.com/The-McPherson-Sentinel-121845353350/")</f>
        <v>https://www.facebook.com/The-McPherson-Sentinel-121845353350/</v>
      </c>
      <c r="J159" s="11" t="s">
        <v>77</v>
      </c>
      <c r="K159" s="11" t="str">
        <f t="shared" ref="K159:K160" si="2">HYPERLINK("https://www.linkedin.com/company/gatehouse-media-inc")</f>
        <v>https://www.linkedin.com/company/gatehouse-media-inc</v>
      </c>
      <c r="L159" s="11"/>
      <c r="M159" s="11"/>
      <c r="N159" s="11" t="s">
        <v>947</v>
      </c>
      <c r="O159" s="11" t="s">
        <v>24</v>
      </c>
      <c r="P159" s="11">
        <v>710</v>
      </c>
      <c r="Q159" s="11">
        <v>48</v>
      </c>
      <c r="R159" s="11" t="s">
        <v>25</v>
      </c>
      <c r="S159" s="11" t="s">
        <v>74</v>
      </c>
      <c r="T159" s="11" t="s">
        <v>27</v>
      </c>
    </row>
    <row r="160" spans="1:20" ht="16.5" customHeight="1" x14ac:dyDescent="0.25">
      <c r="A160" s="17" t="s">
        <v>941</v>
      </c>
      <c r="B160" s="17" t="s">
        <v>942</v>
      </c>
      <c r="C160" s="17" t="s">
        <v>948</v>
      </c>
      <c r="D160" s="17" t="s">
        <v>949</v>
      </c>
      <c r="E160" s="9" t="s">
        <v>950</v>
      </c>
      <c r="F160" s="11" t="s">
        <v>951</v>
      </c>
      <c r="G160" s="11" t="str">
        <f t="shared" si="0"/>
        <v>http://mcphersonsentinel.com</v>
      </c>
      <c r="H160" s="11" t="s">
        <v>952</v>
      </c>
      <c r="I160" s="11" t="str">
        <f t="shared" si="1"/>
        <v>https://www.facebook.com/The-McPherson-Sentinel-121845353350/</v>
      </c>
      <c r="J160" s="11" t="s">
        <v>77</v>
      </c>
      <c r="K160" s="11" t="str">
        <f t="shared" si="2"/>
        <v>https://www.linkedin.com/company/gatehouse-media-inc</v>
      </c>
      <c r="L160" s="11"/>
      <c r="M160" s="11"/>
      <c r="N160" s="11" t="s">
        <v>953</v>
      </c>
      <c r="O160" s="11" t="s">
        <v>24</v>
      </c>
      <c r="P160" s="11">
        <v>710</v>
      </c>
      <c r="Q160" s="11">
        <v>48</v>
      </c>
      <c r="R160" s="11" t="s">
        <v>25</v>
      </c>
      <c r="S160" s="11" t="s">
        <v>74</v>
      </c>
      <c r="T160" s="11" t="s">
        <v>27</v>
      </c>
    </row>
    <row r="161" spans="1:20" ht="16.5" customHeight="1" x14ac:dyDescent="0.25">
      <c r="A161" s="16" t="s">
        <v>661</v>
      </c>
      <c r="B161" s="17" t="s">
        <v>954</v>
      </c>
      <c r="C161" s="17" t="s">
        <v>227</v>
      </c>
      <c r="D161" s="17" t="s">
        <v>302</v>
      </c>
      <c r="E161" s="9" t="s">
        <v>303</v>
      </c>
      <c r="F161" s="5" t="s">
        <v>955</v>
      </c>
      <c r="G161" s="5" t="s">
        <v>956</v>
      </c>
      <c r="H161" s="5" t="s">
        <v>957</v>
      </c>
      <c r="I161" s="5" t="s">
        <v>958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11" t="s">
        <v>27</v>
      </c>
    </row>
    <row r="162" spans="1:20" ht="16.5" customHeight="1" x14ac:dyDescent="0.25">
      <c r="A162" s="17" t="s">
        <v>697</v>
      </c>
      <c r="B162" s="17" t="s">
        <v>959</v>
      </c>
      <c r="C162" s="17" t="s">
        <v>226</v>
      </c>
      <c r="D162" s="17" t="s">
        <v>490</v>
      </c>
      <c r="E162" s="9" t="s">
        <v>491</v>
      </c>
      <c r="F162" s="5" t="s">
        <v>960</v>
      </c>
      <c r="G162" s="9" t="s">
        <v>961</v>
      </c>
      <c r="H162" s="5" t="s">
        <v>962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11" t="s">
        <v>27</v>
      </c>
    </row>
    <row r="163" spans="1:20" ht="16.5" customHeight="1" x14ac:dyDescent="0.25">
      <c r="A163" s="17" t="s">
        <v>825</v>
      </c>
      <c r="B163" s="17" t="s">
        <v>963</v>
      </c>
      <c r="C163" s="17" t="s">
        <v>278</v>
      </c>
      <c r="D163" s="17" t="s">
        <v>964</v>
      </c>
      <c r="E163" s="9" t="s">
        <v>412</v>
      </c>
      <c r="F163" s="5" t="s">
        <v>965</v>
      </c>
      <c r="G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11" t="s">
        <v>27</v>
      </c>
    </row>
    <row r="164" spans="1:20" ht="16.5" customHeight="1" x14ac:dyDescent="0.25">
      <c r="A164" s="17" t="s">
        <v>845</v>
      </c>
      <c r="B164" s="17" t="s">
        <v>966</v>
      </c>
      <c r="C164" s="17" t="s">
        <v>292</v>
      </c>
      <c r="D164" s="17" t="s">
        <v>549</v>
      </c>
      <c r="E164" s="9" t="s">
        <v>550</v>
      </c>
      <c r="F164" s="5" t="s">
        <v>967</v>
      </c>
      <c r="G164" s="5" t="s">
        <v>968</v>
      </c>
      <c r="H164" s="5" t="s">
        <v>969</v>
      </c>
      <c r="I164" s="5" t="s">
        <v>970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11" t="s">
        <v>27</v>
      </c>
    </row>
    <row r="165" spans="1:20" ht="16.5" customHeight="1" x14ac:dyDescent="0.25">
      <c r="A165" s="17" t="s">
        <v>843</v>
      </c>
      <c r="B165" s="17" t="s">
        <v>37</v>
      </c>
      <c r="C165" s="17" t="s">
        <v>971</v>
      </c>
      <c r="D165" s="17" t="s">
        <v>972</v>
      </c>
      <c r="E165" s="9" t="s">
        <v>473</v>
      </c>
      <c r="F165" s="5" t="s">
        <v>973</v>
      </c>
      <c r="G165" s="9" t="s">
        <v>974</v>
      </c>
      <c r="H165" s="5" t="s">
        <v>975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11" t="s">
        <v>27</v>
      </c>
    </row>
    <row r="166" spans="1:20" ht="16.5" customHeight="1" x14ac:dyDescent="0.25">
      <c r="A166" s="17" t="s">
        <v>721</v>
      </c>
      <c r="B166" s="17"/>
      <c r="C166" s="17"/>
      <c r="D166" s="17"/>
      <c r="E166" s="9" t="s">
        <v>583</v>
      </c>
      <c r="F166" s="5" t="s">
        <v>976</v>
      </c>
      <c r="G166" s="5"/>
      <c r="H166" s="5" t="s">
        <v>977</v>
      </c>
      <c r="I166" s="5" t="s">
        <v>978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11" t="s">
        <v>27</v>
      </c>
    </row>
    <row r="167" spans="1:20" s="19" customFormat="1" ht="16.5" customHeight="1" x14ac:dyDescent="0.25">
      <c r="A167" s="17" t="s">
        <v>747</v>
      </c>
      <c r="B167" s="17"/>
      <c r="C167" s="17"/>
      <c r="D167" s="17"/>
      <c r="E167" s="18" t="s">
        <v>354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6" t="s">
        <v>27</v>
      </c>
    </row>
    <row r="168" spans="1:20" ht="16.5" customHeight="1" x14ac:dyDescent="0.25">
      <c r="A168" s="17" t="s">
        <v>789</v>
      </c>
      <c r="B168" s="17" t="s">
        <v>979</v>
      </c>
      <c r="C168" s="17" t="s">
        <v>222</v>
      </c>
      <c r="D168" s="17" t="s">
        <v>294</v>
      </c>
      <c r="E168" s="9" t="s">
        <v>295</v>
      </c>
      <c r="F168" s="5" t="s">
        <v>980</v>
      </c>
      <c r="G168" s="5" t="s">
        <v>981</v>
      </c>
      <c r="H168" s="5" t="s">
        <v>982</v>
      </c>
      <c r="I168" s="5" t="s">
        <v>983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11" t="s">
        <v>27</v>
      </c>
    </row>
    <row r="169" spans="1:20" ht="16.5" customHeight="1" x14ac:dyDescent="0.25">
      <c r="A169" s="17" t="s">
        <v>789</v>
      </c>
      <c r="B169" s="17" t="s">
        <v>984</v>
      </c>
      <c r="C169" s="17"/>
      <c r="D169" s="17"/>
      <c r="E169" s="9" t="s">
        <v>395</v>
      </c>
      <c r="F169" s="5" t="s">
        <v>985</v>
      </c>
      <c r="G169" s="5" t="s">
        <v>986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11" t="s">
        <v>27</v>
      </c>
    </row>
    <row r="170" spans="1:20" ht="16.5" customHeight="1" x14ac:dyDescent="0.25">
      <c r="A170" s="17" t="s">
        <v>987</v>
      </c>
      <c r="B170" s="17"/>
      <c r="C170" s="17"/>
      <c r="D170" s="17"/>
      <c r="E170" s="9" t="s">
        <v>557</v>
      </c>
      <c r="F170" s="5" t="s">
        <v>988</v>
      </c>
      <c r="G170" s="5"/>
      <c r="H170" s="5"/>
      <c r="I170" s="5" t="s">
        <v>989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11" t="s">
        <v>27</v>
      </c>
    </row>
    <row r="171" spans="1:20" ht="16.5" customHeight="1" x14ac:dyDescent="0.25">
      <c r="A171" s="17" t="s">
        <v>723</v>
      </c>
      <c r="B171" s="17"/>
      <c r="C171" s="17"/>
      <c r="D171" s="17"/>
      <c r="E171" s="9" t="s">
        <v>586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11" t="s">
        <v>27</v>
      </c>
    </row>
    <row r="172" spans="1:20" ht="16.5" customHeight="1" x14ac:dyDescent="0.25">
      <c r="A172" s="17" t="s">
        <v>739</v>
      </c>
      <c r="B172" s="17"/>
      <c r="C172" s="17" t="s">
        <v>990</v>
      </c>
      <c r="D172" s="17" t="s">
        <v>991</v>
      </c>
      <c r="E172" s="9" t="s">
        <v>600</v>
      </c>
      <c r="F172" s="5" t="s">
        <v>992</v>
      </c>
      <c r="G172" s="5" t="s">
        <v>993</v>
      </c>
      <c r="H172" s="5" t="s">
        <v>994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11" t="s">
        <v>27</v>
      </c>
    </row>
    <row r="173" spans="1:20" ht="16.5" customHeight="1" x14ac:dyDescent="0.25">
      <c r="A173" s="17" t="s">
        <v>682</v>
      </c>
      <c r="B173" s="17"/>
      <c r="C173" s="17" t="s">
        <v>202</v>
      </c>
      <c r="D173" s="17" t="s">
        <v>995</v>
      </c>
      <c r="E173" s="9" t="s">
        <v>341</v>
      </c>
      <c r="F173" s="5"/>
      <c r="G173" s="5" t="s">
        <v>996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11" t="s">
        <v>27</v>
      </c>
    </row>
    <row r="174" spans="1:20" ht="16.5" customHeight="1" x14ac:dyDescent="0.25">
      <c r="A174" s="17" t="s">
        <v>812</v>
      </c>
      <c r="B174" s="17"/>
      <c r="C174" s="17" t="s">
        <v>997</v>
      </c>
      <c r="D174" s="17" t="s">
        <v>998</v>
      </c>
      <c r="E174" s="9" t="s">
        <v>396</v>
      </c>
      <c r="F174" s="5"/>
      <c r="G174" s="5" t="s">
        <v>999</v>
      </c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11" t="s">
        <v>27</v>
      </c>
    </row>
    <row r="175" spans="1:20" ht="16.5" customHeight="1" x14ac:dyDescent="0.25">
      <c r="A175" s="17" t="s">
        <v>827</v>
      </c>
      <c r="B175" s="17" t="s">
        <v>1000</v>
      </c>
      <c r="C175" s="17"/>
      <c r="D175" s="17"/>
      <c r="E175" s="9" t="s">
        <v>417</v>
      </c>
      <c r="F175" s="5" t="s">
        <v>1001</v>
      </c>
      <c r="G175" s="5"/>
      <c r="H175" s="5" t="s">
        <v>1002</v>
      </c>
      <c r="I175" s="5" t="s">
        <v>1003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11" t="s">
        <v>27</v>
      </c>
    </row>
    <row r="176" spans="1:20" ht="16.5" customHeight="1" x14ac:dyDescent="0.25">
      <c r="A176" s="17" t="s">
        <v>726</v>
      </c>
      <c r="B176" s="17"/>
      <c r="C176" s="17" t="s">
        <v>244</v>
      </c>
      <c r="D176" s="17" t="s">
        <v>308</v>
      </c>
      <c r="E176" s="9" t="s">
        <v>559</v>
      </c>
      <c r="F176" s="5" t="s">
        <v>1004</v>
      </c>
      <c r="G176" s="5" t="s">
        <v>1005</v>
      </c>
      <c r="H176" s="5" t="s">
        <v>1006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11" t="s">
        <v>27</v>
      </c>
    </row>
    <row r="177" spans="1:20" ht="16.5" customHeight="1" x14ac:dyDescent="0.25">
      <c r="A177" s="17" t="s">
        <v>726</v>
      </c>
      <c r="B177" s="17"/>
      <c r="C177" s="17"/>
      <c r="D177" s="17"/>
      <c r="E177" s="9" t="s">
        <v>727</v>
      </c>
      <c r="F177" s="5" t="s">
        <v>1007</v>
      </c>
      <c r="G177" s="5" t="s">
        <v>1005</v>
      </c>
      <c r="H177" s="5" t="s">
        <v>1008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11" t="s">
        <v>27</v>
      </c>
    </row>
    <row r="178" spans="1:20" ht="16.5" customHeight="1" x14ac:dyDescent="0.25">
      <c r="A178" s="17" t="s">
        <v>1009</v>
      </c>
      <c r="B178" s="17"/>
      <c r="C178" s="17" t="s">
        <v>622</v>
      </c>
      <c r="D178" s="17" t="s">
        <v>633</v>
      </c>
      <c r="E178" s="9" t="s">
        <v>476</v>
      </c>
      <c r="F178" s="5" t="s">
        <v>1010</v>
      </c>
      <c r="G178" s="5"/>
      <c r="H178" s="5" t="s">
        <v>1011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11" t="s">
        <v>27</v>
      </c>
    </row>
    <row r="179" spans="1:20" ht="16.5" customHeight="1" x14ac:dyDescent="0.25">
      <c r="A179" s="17" t="s">
        <v>785</v>
      </c>
      <c r="B179" s="17" t="s">
        <v>1012</v>
      </c>
      <c r="C179" s="17"/>
      <c r="D179" s="17"/>
      <c r="E179" s="9" t="s">
        <v>566</v>
      </c>
      <c r="F179" s="5" t="s">
        <v>1013</v>
      </c>
      <c r="G179" s="5" t="s">
        <v>1014</v>
      </c>
      <c r="H179" s="5" t="s">
        <v>1015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11" t="s">
        <v>27</v>
      </c>
    </row>
    <row r="180" spans="1:20" ht="16.5" customHeight="1" x14ac:dyDescent="0.25">
      <c r="A180" s="17" t="s">
        <v>712</v>
      </c>
      <c r="B180" s="17"/>
      <c r="C180" s="17" t="s">
        <v>1016</v>
      </c>
      <c r="D180" s="17" t="s">
        <v>1017</v>
      </c>
      <c r="E180" s="9" t="s">
        <v>344</v>
      </c>
      <c r="F180" s="5" t="s">
        <v>1018</v>
      </c>
      <c r="G180" s="5" t="s">
        <v>1019</v>
      </c>
      <c r="H180" s="5" t="s">
        <v>1020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11" t="s">
        <v>27</v>
      </c>
    </row>
    <row r="181" spans="1:20" ht="16.5" customHeight="1" x14ac:dyDescent="0.25">
      <c r="A181" s="17" t="s">
        <v>712</v>
      </c>
      <c r="B181" s="17" t="s">
        <v>1021</v>
      </c>
      <c r="C181" s="17" t="s">
        <v>1022</v>
      </c>
      <c r="D181" s="17" t="s">
        <v>1023</v>
      </c>
      <c r="E181" s="9" t="s">
        <v>571</v>
      </c>
      <c r="F181" s="5" t="s">
        <v>1024</v>
      </c>
      <c r="G181" s="5" t="s">
        <v>1019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11" t="s">
        <v>27</v>
      </c>
    </row>
    <row r="182" spans="1:20" ht="16.5" customHeight="1" x14ac:dyDescent="0.25">
      <c r="A182" s="17" t="s">
        <v>712</v>
      </c>
      <c r="B182" s="17"/>
      <c r="C182" s="17" t="s">
        <v>231</v>
      </c>
      <c r="D182" s="17" t="s">
        <v>1025</v>
      </c>
      <c r="E182" s="9" t="s">
        <v>387</v>
      </c>
      <c r="F182" s="5"/>
      <c r="G182" s="5" t="s">
        <v>1019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11" t="s">
        <v>27</v>
      </c>
    </row>
    <row r="183" spans="1:20" ht="16.5" customHeight="1" x14ac:dyDescent="0.25">
      <c r="A183" s="17" t="s">
        <v>731</v>
      </c>
      <c r="B183" s="17" t="s">
        <v>1026</v>
      </c>
      <c r="C183" s="17" t="s">
        <v>1027</v>
      </c>
      <c r="D183" s="17" t="s">
        <v>1028</v>
      </c>
      <c r="E183" s="9" t="s">
        <v>593</v>
      </c>
      <c r="F183" s="5"/>
      <c r="G183" s="5" t="s">
        <v>1019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11" t="s">
        <v>27</v>
      </c>
    </row>
    <row r="184" spans="1:20" ht="16.5" customHeight="1" x14ac:dyDescent="0.25">
      <c r="A184" s="17" t="s">
        <v>731</v>
      </c>
      <c r="B184" s="17" t="s">
        <v>1029</v>
      </c>
      <c r="C184" s="17" t="s">
        <v>1030</v>
      </c>
      <c r="D184" s="17" t="s">
        <v>1031</v>
      </c>
      <c r="E184" s="9" t="s">
        <v>601</v>
      </c>
      <c r="F184" s="5"/>
      <c r="G184" s="5" t="s">
        <v>1019</v>
      </c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11" t="s">
        <v>27</v>
      </c>
    </row>
    <row r="185" spans="1:20" ht="16.5" customHeight="1" x14ac:dyDescent="0.25">
      <c r="A185" s="17" t="s">
        <v>731</v>
      </c>
      <c r="B185" s="17" t="s">
        <v>1032</v>
      </c>
      <c r="C185" s="17" t="s">
        <v>261</v>
      </c>
      <c r="D185" s="17" t="s">
        <v>1033</v>
      </c>
      <c r="E185" s="9" t="s">
        <v>609</v>
      </c>
      <c r="F185" s="5"/>
      <c r="G185" s="5" t="s">
        <v>1019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11" t="s">
        <v>27</v>
      </c>
    </row>
    <row r="186" spans="1:20" ht="16.5" customHeight="1" x14ac:dyDescent="0.25">
      <c r="A186" s="17" t="s">
        <v>731</v>
      </c>
      <c r="B186" s="17" t="s">
        <v>1034</v>
      </c>
      <c r="C186" s="17"/>
      <c r="D186" s="17"/>
      <c r="E186" s="9" t="s">
        <v>611</v>
      </c>
      <c r="F186" s="5" t="s">
        <v>1035</v>
      </c>
      <c r="G186" s="5" t="s">
        <v>1019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11" t="s">
        <v>27</v>
      </c>
    </row>
    <row r="187" spans="1:20" ht="16.5" customHeight="1" x14ac:dyDescent="0.25">
      <c r="A187" s="17" t="s">
        <v>799</v>
      </c>
      <c r="B187" s="17"/>
      <c r="C187" s="17" t="s">
        <v>1036</v>
      </c>
      <c r="D187" s="17" t="s">
        <v>1037</v>
      </c>
      <c r="E187" s="9" t="s">
        <v>439</v>
      </c>
      <c r="F187" s="5"/>
      <c r="G187" s="5" t="s">
        <v>1019</v>
      </c>
      <c r="H187" s="5" t="s">
        <v>1038</v>
      </c>
      <c r="I187" s="5" t="s">
        <v>1039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11" t="s">
        <v>27</v>
      </c>
    </row>
    <row r="188" spans="1:20" ht="16.5" customHeight="1" x14ac:dyDescent="0.25">
      <c r="A188" s="17" t="s">
        <v>692</v>
      </c>
      <c r="B188" s="17" t="s">
        <v>1032</v>
      </c>
      <c r="C188" s="17" t="s">
        <v>1040</v>
      </c>
      <c r="D188" s="17" t="s">
        <v>1041</v>
      </c>
      <c r="E188" s="9" t="s">
        <v>442</v>
      </c>
      <c r="F188" s="5" t="s">
        <v>1042</v>
      </c>
      <c r="G188" s="5" t="s">
        <v>1019</v>
      </c>
      <c r="H188" s="5" t="s">
        <v>1043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11" t="s">
        <v>27</v>
      </c>
    </row>
    <row r="189" spans="1:20" ht="16.5" customHeight="1" x14ac:dyDescent="0.25">
      <c r="A189" s="17" t="s">
        <v>690</v>
      </c>
      <c r="B189" s="17" t="s">
        <v>1044</v>
      </c>
      <c r="C189" s="17"/>
      <c r="D189" s="17"/>
      <c r="E189" s="9" t="s">
        <v>431</v>
      </c>
      <c r="F189" s="5" t="s">
        <v>1045</v>
      </c>
      <c r="G189" s="9" t="s">
        <v>1046</v>
      </c>
      <c r="H189" s="5" t="s">
        <v>1047</v>
      </c>
      <c r="I189" s="5" t="s">
        <v>1048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11" t="s">
        <v>27</v>
      </c>
    </row>
    <row r="190" spans="1:20" ht="16.5" customHeight="1" x14ac:dyDescent="0.25">
      <c r="A190" s="17" t="s">
        <v>735</v>
      </c>
      <c r="B190" s="17" t="s">
        <v>1049</v>
      </c>
      <c r="C190" s="17" t="s">
        <v>1050</v>
      </c>
      <c r="D190" s="17" t="s">
        <v>1051</v>
      </c>
      <c r="E190" s="9" t="s">
        <v>597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11" t="s">
        <v>27</v>
      </c>
    </row>
    <row r="191" spans="1:20" ht="16.5" customHeight="1" x14ac:dyDescent="0.2">
      <c r="A191" s="16" t="s">
        <v>105</v>
      </c>
      <c r="B191" s="16" t="s">
        <v>62</v>
      </c>
      <c r="C191" s="16"/>
      <c r="D191" s="16"/>
      <c r="E191" s="8" t="s">
        <v>106</v>
      </c>
      <c r="F191" s="11" t="s">
        <v>107</v>
      </c>
      <c r="G191" s="11" t="str">
        <f>HYPERLINK("http://parsonssun.com")</f>
        <v>http://parsonssun.com</v>
      </c>
      <c r="H191" s="11" t="s">
        <v>108</v>
      </c>
      <c r="I191" s="11" t="str">
        <f>HYPERLINK("https://www.facebook.com/theparsonssun/")</f>
        <v>https://www.facebook.com/theparsonssun/</v>
      </c>
      <c r="J191" s="11" t="s">
        <v>109</v>
      </c>
      <c r="K191" s="11"/>
      <c r="L191" s="11"/>
      <c r="M191" s="11"/>
      <c r="N191" s="11" t="s">
        <v>110</v>
      </c>
      <c r="O191" s="11" t="s">
        <v>24</v>
      </c>
      <c r="P191" s="11">
        <v>5681</v>
      </c>
      <c r="Q191" s="11">
        <v>49</v>
      </c>
      <c r="R191" s="11" t="s">
        <v>25</v>
      </c>
      <c r="S191" s="11" t="s">
        <v>48</v>
      </c>
      <c r="T191" s="11" t="s">
        <v>27</v>
      </c>
    </row>
    <row r="192" spans="1:20" ht="16.5" customHeight="1" x14ac:dyDescent="0.25">
      <c r="A192" s="17" t="s">
        <v>733</v>
      </c>
      <c r="B192" s="17"/>
      <c r="C192" s="17" t="s">
        <v>1052</v>
      </c>
      <c r="D192" s="17" t="s">
        <v>1053</v>
      </c>
      <c r="E192" s="9" t="s">
        <v>595</v>
      </c>
      <c r="F192" s="5" t="s">
        <v>1054</v>
      </c>
      <c r="G192" s="5" t="s">
        <v>1055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11" t="s">
        <v>27</v>
      </c>
    </row>
    <row r="193" spans="1:20" ht="16.5" customHeight="1" x14ac:dyDescent="0.25">
      <c r="A193" s="17" t="s">
        <v>772</v>
      </c>
      <c r="B193" s="17"/>
      <c r="C193" s="17" t="s">
        <v>1056</v>
      </c>
      <c r="D193" s="17" t="s">
        <v>1057</v>
      </c>
      <c r="E193" s="9" t="s">
        <v>373</v>
      </c>
      <c r="F193" s="5" t="s">
        <v>1058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11" t="s">
        <v>27</v>
      </c>
    </row>
    <row r="194" spans="1:20" ht="16.5" customHeight="1" x14ac:dyDescent="0.2">
      <c r="A194" s="16" t="s">
        <v>111</v>
      </c>
      <c r="B194" s="16" t="s">
        <v>62</v>
      </c>
      <c r="C194" s="16"/>
      <c r="D194" s="16"/>
      <c r="E194" s="8" t="s">
        <v>1059</v>
      </c>
      <c r="F194" s="11" t="s">
        <v>112</v>
      </c>
      <c r="G194" s="11" t="str">
        <f>HYPERLINK("http://morningsun.net")</f>
        <v>http://morningsun.net</v>
      </c>
      <c r="H194" s="11" t="s">
        <v>113</v>
      </c>
      <c r="I194" s="11" t="str">
        <f>HYPERLINK("https://www.facebook.com/The-Morning-Sun-75042554148/")</f>
        <v>https://www.facebook.com/The-Morning-Sun-75042554148/</v>
      </c>
      <c r="J194" s="11" t="s">
        <v>114</v>
      </c>
      <c r="K194" s="11" t="str">
        <f>HYPERLINK("https://www.linkedin.com/company/girard-press")</f>
        <v>https://www.linkedin.com/company/girard-press</v>
      </c>
      <c r="L194" s="11"/>
      <c r="M194" s="11"/>
      <c r="N194" s="11"/>
      <c r="O194" s="11" t="s">
        <v>24</v>
      </c>
      <c r="P194" s="11">
        <v>26126</v>
      </c>
      <c r="Q194" s="11">
        <v>56</v>
      </c>
      <c r="R194" s="11" t="s">
        <v>25</v>
      </c>
      <c r="S194" s="11" t="s">
        <v>35</v>
      </c>
      <c r="T194" s="11" t="s">
        <v>27</v>
      </c>
    </row>
    <row r="195" spans="1:20" ht="16.5" customHeight="1" x14ac:dyDescent="0.25">
      <c r="A195" s="16" t="s">
        <v>657</v>
      </c>
      <c r="B195" s="17"/>
      <c r="C195" s="17" t="s">
        <v>223</v>
      </c>
      <c r="D195" s="17" t="s">
        <v>260</v>
      </c>
      <c r="E195" s="9" t="s">
        <v>296</v>
      </c>
      <c r="F195" s="5" t="s">
        <v>1060</v>
      </c>
      <c r="G195" s="5" t="s">
        <v>1061</v>
      </c>
      <c r="H195" s="5" t="s">
        <v>1062</v>
      </c>
      <c r="I195" s="5" t="s">
        <v>1063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11" t="s">
        <v>27</v>
      </c>
    </row>
    <row r="196" spans="1:20" ht="16.5" customHeight="1" x14ac:dyDescent="0.25">
      <c r="A196" s="17" t="s">
        <v>793</v>
      </c>
      <c r="B196" s="17"/>
      <c r="C196" s="17"/>
      <c r="D196" s="17"/>
      <c r="E196" s="9" t="s">
        <v>365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11" t="s">
        <v>27</v>
      </c>
    </row>
    <row r="197" spans="1:20" ht="16.5" customHeight="1" x14ac:dyDescent="0.25">
      <c r="A197" s="17" t="s">
        <v>693</v>
      </c>
      <c r="B197" s="17" t="s">
        <v>1064</v>
      </c>
      <c r="C197" s="17" t="s">
        <v>1065</v>
      </c>
      <c r="D197" s="17" t="s">
        <v>1066</v>
      </c>
      <c r="E197" s="9" t="s">
        <v>447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11" t="s">
        <v>27</v>
      </c>
    </row>
    <row r="198" spans="1:20" ht="16.5" customHeight="1" x14ac:dyDescent="0.25">
      <c r="A198" s="17" t="s">
        <v>718</v>
      </c>
      <c r="B198" s="17"/>
      <c r="C198" s="17"/>
      <c r="D198" s="17"/>
      <c r="E198" s="9" t="s">
        <v>296</v>
      </c>
      <c r="F198" s="5" t="s">
        <v>1060</v>
      </c>
      <c r="G198" s="5" t="s">
        <v>1067</v>
      </c>
      <c r="H198" s="5" t="s">
        <v>1068</v>
      </c>
      <c r="I198" s="5" t="s">
        <v>1069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11" t="s">
        <v>27</v>
      </c>
    </row>
    <row r="199" spans="1:20" ht="16.5" customHeight="1" x14ac:dyDescent="0.25">
      <c r="A199" s="17" t="s">
        <v>841</v>
      </c>
      <c r="B199" s="17"/>
      <c r="C199" s="17"/>
      <c r="D199" s="17"/>
      <c r="E199" s="9" t="s">
        <v>465</v>
      </c>
      <c r="F199" s="5"/>
      <c r="G199" s="12" t="s">
        <v>1070</v>
      </c>
      <c r="H199" s="5"/>
      <c r="I199" s="12" t="s">
        <v>1071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11" t="s">
        <v>27</v>
      </c>
    </row>
    <row r="200" spans="1:20" ht="16.5" customHeight="1" x14ac:dyDescent="0.25">
      <c r="A200" s="17" t="s">
        <v>809</v>
      </c>
      <c r="B200" s="17" t="s">
        <v>1072</v>
      </c>
      <c r="C200" s="17" t="s">
        <v>231</v>
      </c>
      <c r="D200" s="17" t="s">
        <v>1073</v>
      </c>
      <c r="E200" s="9" t="s">
        <v>388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11" t="s">
        <v>27</v>
      </c>
    </row>
    <row r="201" spans="1:20" ht="16.5" customHeight="1" x14ac:dyDescent="0.25">
      <c r="A201" s="17" t="s">
        <v>758</v>
      </c>
      <c r="B201" s="17"/>
      <c r="C201" s="17" t="s">
        <v>293</v>
      </c>
      <c r="D201" s="17" t="s">
        <v>551</v>
      </c>
      <c r="E201" s="9" t="s">
        <v>552</v>
      </c>
      <c r="F201" s="5"/>
      <c r="G201" s="9" t="s">
        <v>1074</v>
      </c>
      <c r="H201" s="5"/>
      <c r="I201" s="5" t="s">
        <v>1075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11" t="s">
        <v>27</v>
      </c>
    </row>
    <row r="202" spans="1:20" ht="16.5" customHeight="1" x14ac:dyDescent="0.25">
      <c r="A202" s="17" t="s">
        <v>801</v>
      </c>
      <c r="B202" s="17"/>
      <c r="C202" s="17" t="s">
        <v>278</v>
      </c>
      <c r="D202" s="17" t="s">
        <v>518</v>
      </c>
      <c r="E202" s="9" t="s">
        <v>519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11" t="s">
        <v>27</v>
      </c>
    </row>
    <row r="203" spans="1:20" ht="39" customHeight="1" x14ac:dyDescent="0.25">
      <c r="A203" s="17" t="s">
        <v>769</v>
      </c>
      <c r="B203" s="17"/>
      <c r="C203" s="17" t="s">
        <v>282</v>
      </c>
      <c r="D203" s="17" t="s">
        <v>528</v>
      </c>
      <c r="E203" s="9" t="s">
        <v>529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11" t="s">
        <v>27</v>
      </c>
    </row>
    <row r="204" spans="1:20" ht="16.5" customHeight="1" x14ac:dyDescent="0.25">
      <c r="A204" s="17" t="s">
        <v>788</v>
      </c>
      <c r="B204" s="17"/>
      <c r="C204" s="17"/>
      <c r="D204" s="17"/>
      <c r="E204" s="9" t="s">
        <v>561</v>
      </c>
      <c r="F204" s="5" t="s">
        <v>1076</v>
      </c>
      <c r="G204" s="5"/>
      <c r="H204" s="5" t="s">
        <v>1077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11" t="s">
        <v>27</v>
      </c>
    </row>
    <row r="205" spans="1:20" ht="16.5" customHeight="1" x14ac:dyDescent="0.25">
      <c r="A205" s="17" t="s">
        <v>717</v>
      </c>
      <c r="B205" s="17"/>
      <c r="C205" s="17"/>
      <c r="D205" s="17"/>
      <c r="E205" s="9" t="s">
        <v>580</v>
      </c>
      <c r="F205" s="5" t="s">
        <v>1078</v>
      </c>
      <c r="G205" s="5" t="s">
        <v>1079</v>
      </c>
      <c r="H205" s="5" t="s">
        <v>1080</v>
      </c>
      <c r="I205" s="5" t="s">
        <v>1081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11" t="s">
        <v>27</v>
      </c>
    </row>
    <row r="206" spans="1:20" ht="16.5" customHeight="1" x14ac:dyDescent="0.2">
      <c r="A206" s="16" t="s">
        <v>28</v>
      </c>
      <c r="B206" s="16" t="s">
        <v>29</v>
      </c>
      <c r="C206" s="16"/>
      <c r="D206" s="16"/>
      <c r="E206" s="8" t="s">
        <v>30</v>
      </c>
      <c r="F206" s="11" t="s">
        <v>31</v>
      </c>
      <c r="G206" s="11" t="str">
        <f>HYPERLINK("http://salina.com")</f>
        <v>http://salina.com</v>
      </c>
      <c r="H206" s="11" t="s">
        <v>32</v>
      </c>
      <c r="I206" s="11" t="str">
        <f>HYPERLINK("https://www.facebook.com/salinajournal")</f>
        <v>https://www.facebook.com/salinajournal</v>
      </c>
      <c r="J206" s="11" t="s">
        <v>33</v>
      </c>
      <c r="K206" s="11" t="str">
        <f>HYPERLINK("https://www.linkedin.com/company/salina-journal")</f>
        <v>https://www.linkedin.com/company/salina-journal</v>
      </c>
      <c r="L206" s="11"/>
      <c r="M206" s="11"/>
      <c r="N206" s="11" t="s">
        <v>34</v>
      </c>
      <c r="O206" s="11" t="s">
        <v>24</v>
      </c>
      <c r="P206" s="11">
        <v>42713</v>
      </c>
      <c r="Q206" s="11">
        <v>61</v>
      </c>
      <c r="R206" s="11" t="s">
        <v>25</v>
      </c>
      <c r="S206" s="11" t="s">
        <v>35</v>
      </c>
      <c r="T206" s="11" t="s">
        <v>27</v>
      </c>
    </row>
    <row r="207" spans="1:20" ht="16.5" customHeight="1" x14ac:dyDescent="0.25">
      <c r="A207" s="17" t="s">
        <v>699</v>
      </c>
      <c r="B207" s="17"/>
      <c r="C207" s="17" t="s">
        <v>226</v>
      </c>
      <c r="D207" s="17" t="s">
        <v>497</v>
      </c>
      <c r="E207" s="9" t="s">
        <v>492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11" t="s">
        <v>27</v>
      </c>
    </row>
    <row r="208" spans="1:20" ht="16.5" customHeight="1" x14ac:dyDescent="0.25">
      <c r="A208" s="16" t="s">
        <v>670</v>
      </c>
      <c r="B208" s="17"/>
      <c r="C208" s="17" t="s">
        <v>234</v>
      </c>
      <c r="D208" s="17" t="s">
        <v>316</v>
      </c>
      <c r="E208" s="9" t="s">
        <v>317</v>
      </c>
      <c r="F208" s="5" t="s">
        <v>1082</v>
      </c>
      <c r="G208" s="5" t="s">
        <v>1083</v>
      </c>
      <c r="H208" s="5" t="s">
        <v>1084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11" t="s">
        <v>27</v>
      </c>
    </row>
    <row r="209" spans="1:20" ht="16.5" customHeight="1" x14ac:dyDescent="0.25">
      <c r="A209" s="17" t="s">
        <v>714</v>
      </c>
      <c r="B209" s="17"/>
      <c r="C209" s="17"/>
      <c r="D209" s="17"/>
      <c r="E209" s="9" t="s">
        <v>573</v>
      </c>
      <c r="F209" s="5" t="s">
        <v>1085</v>
      </c>
      <c r="G209" s="5" t="s">
        <v>1086</v>
      </c>
      <c r="H209" s="5" t="s">
        <v>1087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11" t="s">
        <v>27</v>
      </c>
    </row>
    <row r="210" spans="1:20" ht="16.5" customHeight="1" x14ac:dyDescent="0.25">
      <c r="A210" s="17" t="s">
        <v>763</v>
      </c>
      <c r="B210" s="17" t="s">
        <v>1088</v>
      </c>
      <c r="C210" s="17"/>
      <c r="D210" s="17"/>
      <c r="E210" s="9" t="s">
        <v>479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11" t="s">
        <v>27</v>
      </c>
    </row>
    <row r="211" spans="1:20" ht="16.5" customHeight="1" x14ac:dyDescent="0.25">
      <c r="A211" s="17" t="s">
        <v>744</v>
      </c>
      <c r="B211" s="17"/>
      <c r="C211" s="17"/>
      <c r="D211" s="17"/>
      <c r="E211" s="9" t="s">
        <v>558</v>
      </c>
      <c r="F211" s="5" t="s">
        <v>1089</v>
      </c>
      <c r="G211" s="5" t="s">
        <v>1090</v>
      </c>
      <c r="H211" s="5" t="s">
        <v>1091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11" t="s">
        <v>27</v>
      </c>
    </row>
    <row r="212" spans="1:20" ht="16.5" customHeight="1" x14ac:dyDescent="0.25">
      <c r="A212" s="17" t="s">
        <v>744</v>
      </c>
      <c r="B212" s="17"/>
      <c r="C212" s="17"/>
      <c r="D212" s="17"/>
      <c r="E212" s="9" t="s">
        <v>614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11" t="s">
        <v>27</v>
      </c>
    </row>
    <row r="213" spans="1:20" ht="16.5" customHeight="1" x14ac:dyDescent="0.25">
      <c r="A213" s="17" t="s">
        <v>773</v>
      </c>
      <c r="B213" s="17"/>
      <c r="C213" s="17" t="s">
        <v>1092</v>
      </c>
      <c r="D213" s="17" t="s">
        <v>1093</v>
      </c>
      <c r="E213" s="9" t="s">
        <v>592</v>
      </c>
      <c r="F213" s="5"/>
      <c r="G213" s="5"/>
      <c r="H213" s="5"/>
      <c r="I213" s="9" t="s">
        <v>1094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11" t="s">
        <v>27</v>
      </c>
    </row>
    <row r="214" spans="1:20" ht="16.5" customHeight="1" x14ac:dyDescent="0.25">
      <c r="A214" s="17" t="s">
        <v>839</v>
      </c>
      <c r="B214" s="17"/>
      <c r="C214" s="17"/>
      <c r="D214" s="17"/>
      <c r="E214" s="9" t="s">
        <v>461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11" t="s">
        <v>27</v>
      </c>
    </row>
    <row r="215" spans="1:20" ht="16.5" customHeight="1" x14ac:dyDescent="0.25">
      <c r="A215" s="17" t="s">
        <v>816</v>
      </c>
      <c r="B215" s="17"/>
      <c r="C215" s="17"/>
      <c r="D215" s="17"/>
      <c r="E215" s="9" t="s">
        <v>403</v>
      </c>
      <c r="F215" s="5" t="s">
        <v>1095</v>
      </c>
      <c r="G215" s="9" t="s">
        <v>1096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11" t="s">
        <v>27</v>
      </c>
    </row>
    <row r="216" spans="1:20" ht="16.5" customHeight="1" x14ac:dyDescent="0.25">
      <c r="A216" s="17" t="s">
        <v>708</v>
      </c>
      <c r="B216" s="17"/>
      <c r="C216" s="17" t="s">
        <v>264</v>
      </c>
      <c r="D216" s="17" t="s">
        <v>471</v>
      </c>
      <c r="E216" s="9" t="s">
        <v>472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11" t="s">
        <v>27</v>
      </c>
    </row>
    <row r="217" spans="1:20" ht="24.75" customHeight="1" x14ac:dyDescent="0.25">
      <c r="A217" s="17" t="s">
        <v>802</v>
      </c>
      <c r="B217" s="17"/>
      <c r="C217" s="17"/>
      <c r="D217" s="17"/>
      <c r="E217" s="9" t="s">
        <v>368</v>
      </c>
      <c r="F217" s="5" t="s">
        <v>1097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11" t="s">
        <v>27</v>
      </c>
    </row>
    <row r="218" spans="1:20" ht="16.5" customHeight="1" x14ac:dyDescent="0.25">
      <c r="A218" s="17" t="s">
        <v>767</v>
      </c>
      <c r="B218" s="17"/>
      <c r="C218" s="17"/>
      <c r="D218" s="17"/>
      <c r="E218" s="9" t="s">
        <v>598</v>
      </c>
      <c r="F218" s="5" t="s">
        <v>1098</v>
      </c>
      <c r="G218" s="5" t="s">
        <v>1099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11" t="s">
        <v>27</v>
      </c>
    </row>
    <row r="219" spans="1:20" ht="16.5" customHeight="1" x14ac:dyDescent="0.25">
      <c r="A219" s="17" t="s">
        <v>794</v>
      </c>
      <c r="B219" s="17"/>
      <c r="C219" s="17" t="s">
        <v>1100</v>
      </c>
      <c r="D219" s="17" t="s">
        <v>1101</v>
      </c>
      <c r="E219" s="9" t="s">
        <v>553</v>
      </c>
      <c r="F219" s="5" t="s">
        <v>1102</v>
      </c>
      <c r="G219" s="5"/>
      <c r="H219" s="5" t="s">
        <v>1103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11" t="s">
        <v>27</v>
      </c>
    </row>
    <row r="220" spans="1:20" ht="44.25" customHeight="1" x14ac:dyDescent="0.2">
      <c r="A220" s="16" t="s">
        <v>190</v>
      </c>
      <c r="B220" s="16" t="s">
        <v>115</v>
      </c>
      <c r="C220" s="16"/>
      <c r="D220" s="16"/>
      <c r="E220" s="8" t="s">
        <v>191</v>
      </c>
      <c r="F220" s="11" t="s">
        <v>192</v>
      </c>
      <c r="G220" s="11" t="str">
        <f>HYPERLINK("http://blogs.jccc.edu/campusledger/")</f>
        <v>http://blogs.jccc.edu/campusledger/</v>
      </c>
      <c r="H220" s="11" t="s">
        <v>193</v>
      </c>
      <c r="I220" s="11" t="str">
        <f>HYPERLINK("https://www.facebook.com/CampusLedger/")</f>
        <v>https://www.facebook.com/CampusLedger/</v>
      </c>
      <c r="J220" s="11" t="s">
        <v>194</v>
      </c>
      <c r="K220" s="11"/>
      <c r="L220" s="11"/>
      <c r="M220" s="11"/>
      <c r="N220" s="11"/>
      <c r="O220" s="11" t="s">
        <v>24</v>
      </c>
      <c r="P220" s="11">
        <v>6625</v>
      </c>
      <c r="Q220" s="11">
        <v>55</v>
      </c>
      <c r="R220" s="11" t="s">
        <v>25</v>
      </c>
      <c r="S220" s="11"/>
      <c r="T220" s="11" t="s">
        <v>27</v>
      </c>
    </row>
    <row r="221" spans="1:20" ht="16.5" customHeight="1" x14ac:dyDescent="0.25">
      <c r="A221" s="17" t="s">
        <v>766</v>
      </c>
      <c r="B221" s="17"/>
      <c r="C221" s="17" t="s">
        <v>285</v>
      </c>
      <c r="D221" s="17" t="s">
        <v>1104</v>
      </c>
      <c r="E221" s="9" t="s">
        <v>459</v>
      </c>
      <c r="F221" s="5" t="s">
        <v>1105</v>
      </c>
      <c r="G221" s="5" t="s">
        <v>1106</v>
      </c>
      <c r="H221" s="5" t="s">
        <v>1107</v>
      </c>
      <c r="I221" s="5" t="s">
        <v>1108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11" t="s">
        <v>27</v>
      </c>
    </row>
    <row r="222" spans="1:20" ht="36" customHeight="1" x14ac:dyDescent="0.25">
      <c r="A222" s="17" t="s">
        <v>766</v>
      </c>
      <c r="B222" s="17"/>
      <c r="C222" s="17"/>
      <c r="D222" s="17"/>
      <c r="E222" s="9" t="s">
        <v>468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11" t="s">
        <v>27</v>
      </c>
    </row>
    <row r="223" spans="1:20" ht="16.5" customHeight="1" x14ac:dyDescent="0.25">
      <c r="A223" s="17" t="s">
        <v>728</v>
      </c>
      <c r="B223" s="17"/>
      <c r="C223" s="17"/>
      <c r="D223" s="17"/>
      <c r="E223" s="9" t="s">
        <v>588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11" t="s">
        <v>27</v>
      </c>
    </row>
    <row r="224" spans="1:20" ht="16.5" customHeight="1" x14ac:dyDescent="0.25">
      <c r="A224" s="17" t="s">
        <v>783</v>
      </c>
      <c r="B224" s="17"/>
      <c r="C224" s="17"/>
      <c r="D224" s="17"/>
      <c r="E224" s="9" t="s">
        <v>555</v>
      </c>
      <c r="F224" s="5" t="s">
        <v>1109</v>
      </c>
      <c r="G224" s="5" t="s">
        <v>1110</v>
      </c>
      <c r="H224" s="5" t="s">
        <v>1111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11" t="s">
        <v>27</v>
      </c>
    </row>
    <row r="225" spans="1:20" ht="41.25" customHeight="1" x14ac:dyDescent="0.25">
      <c r="A225" s="17" t="s">
        <v>786</v>
      </c>
      <c r="B225" s="17"/>
      <c r="C225" s="17"/>
      <c r="D225" s="17"/>
      <c r="E225" s="9" t="s">
        <v>565</v>
      </c>
      <c r="F225" s="5" t="s">
        <v>1112</v>
      </c>
      <c r="G225" s="9" t="s">
        <v>1113</v>
      </c>
      <c r="H225" s="5" t="s">
        <v>1114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11" t="s">
        <v>27</v>
      </c>
    </row>
    <row r="226" spans="1:20" ht="16.5" customHeight="1" x14ac:dyDescent="0.25">
      <c r="A226" s="17" t="s">
        <v>792</v>
      </c>
      <c r="B226" s="17"/>
      <c r="C226" s="17"/>
      <c r="D226" s="17"/>
      <c r="E226" s="9" t="s">
        <v>351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11" t="s">
        <v>27</v>
      </c>
    </row>
    <row r="227" spans="1:20" ht="16.5" customHeight="1" x14ac:dyDescent="0.2">
      <c r="A227" s="16" t="s">
        <v>172</v>
      </c>
      <c r="B227" s="16" t="s">
        <v>115</v>
      </c>
      <c r="C227" s="16"/>
      <c r="D227" s="16"/>
      <c r="E227" s="8" t="s">
        <v>173</v>
      </c>
      <c r="F227" s="11" t="s">
        <v>116</v>
      </c>
      <c r="G227" s="11" t="str">
        <f>HYPERLINK("http://ctnewsonline.com")</f>
        <v>http://ctnewsonline.com</v>
      </c>
      <c r="H227" s="11" t="s">
        <v>174</v>
      </c>
      <c r="I227" s="11" t="str">
        <f>HYPERLINK("https://www.facebook.com/ctnewsonline/")</f>
        <v>https://www.facebook.com/ctnewsonline/</v>
      </c>
      <c r="J227" s="11" t="s">
        <v>47</v>
      </c>
      <c r="K227" s="11"/>
      <c r="L227" s="11"/>
      <c r="M227" s="11"/>
      <c r="N227" s="11" t="s">
        <v>175</v>
      </c>
      <c r="O227" s="11" t="s">
        <v>67</v>
      </c>
      <c r="P227" s="11">
        <v>22815</v>
      </c>
      <c r="Q227" s="11">
        <v>49</v>
      </c>
      <c r="R227" s="11" t="s">
        <v>25</v>
      </c>
      <c r="S227" s="11" t="s">
        <v>48</v>
      </c>
      <c r="T227" s="11" t="s">
        <v>27</v>
      </c>
    </row>
    <row r="228" spans="1:20" ht="16.5" customHeight="1" x14ac:dyDescent="0.25">
      <c r="A228" s="17" t="s">
        <v>777</v>
      </c>
      <c r="B228" s="17"/>
      <c r="C228" s="17"/>
      <c r="D228" s="17"/>
      <c r="E228" s="9" t="s">
        <v>576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11" t="s">
        <v>27</v>
      </c>
    </row>
    <row r="229" spans="1:20" ht="16.5" customHeight="1" x14ac:dyDescent="0.25">
      <c r="A229" s="17" t="s">
        <v>730</v>
      </c>
      <c r="B229" s="17"/>
      <c r="C229" s="17" t="s">
        <v>1115</v>
      </c>
      <c r="D229" s="17" t="s">
        <v>1116</v>
      </c>
      <c r="E229" s="9" t="s">
        <v>591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11" t="s">
        <v>27</v>
      </c>
    </row>
    <row r="230" spans="1:20" ht="16.5" customHeight="1" x14ac:dyDescent="0.25">
      <c r="A230" s="16" t="s">
        <v>659</v>
      </c>
      <c r="B230" s="17"/>
      <c r="C230" s="17" t="s">
        <v>225</v>
      </c>
      <c r="D230" s="17" t="s">
        <v>299</v>
      </c>
      <c r="E230" s="9" t="s">
        <v>300</v>
      </c>
      <c r="F230" s="5" t="s">
        <v>1117</v>
      </c>
      <c r="G230" s="5" t="s">
        <v>1118</v>
      </c>
      <c r="H230" s="5" t="s">
        <v>1119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11" t="s">
        <v>27</v>
      </c>
    </row>
    <row r="231" spans="1:20" ht="16.5" customHeight="1" x14ac:dyDescent="0.25">
      <c r="A231" s="17" t="s">
        <v>711</v>
      </c>
      <c r="B231" s="17"/>
      <c r="C231" s="17" t="s">
        <v>1120</v>
      </c>
      <c r="D231" s="17" t="s">
        <v>1121</v>
      </c>
      <c r="E231" s="9" t="s">
        <v>363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11" t="s">
        <v>27</v>
      </c>
    </row>
    <row r="232" spans="1:20" ht="16.5" customHeight="1" x14ac:dyDescent="0.25">
      <c r="A232" s="17" t="s">
        <v>683</v>
      </c>
      <c r="B232" s="17"/>
      <c r="C232" s="17"/>
      <c r="D232" s="17"/>
      <c r="E232" s="9" t="s">
        <v>342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11" t="s">
        <v>27</v>
      </c>
    </row>
    <row r="233" spans="1:20" ht="16.5" customHeight="1" x14ac:dyDescent="0.25">
      <c r="A233" s="17" t="s">
        <v>762</v>
      </c>
      <c r="B233" s="17"/>
      <c r="C233" s="17" t="s">
        <v>1122</v>
      </c>
      <c r="D233" s="17" t="s">
        <v>1123</v>
      </c>
      <c r="E233" s="9" t="s">
        <v>613</v>
      </c>
      <c r="F233" s="5" t="s">
        <v>1124</v>
      </c>
      <c r="G233" s="9" t="s">
        <v>1125</v>
      </c>
      <c r="H233" s="5" t="s">
        <v>1126</v>
      </c>
      <c r="I233" s="5" t="s">
        <v>1127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11" t="s">
        <v>27</v>
      </c>
    </row>
    <row r="234" spans="1:20" ht="16.5" customHeight="1" x14ac:dyDescent="0.25">
      <c r="A234" s="17" t="s">
        <v>770</v>
      </c>
      <c r="B234" s="17"/>
      <c r="C234" s="17"/>
      <c r="D234" s="17"/>
      <c r="E234" s="9" t="s">
        <v>325</v>
      </c>
      <c r="F234" s="5" t="s">
        <v>1128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11" t="s">
        <v>27</v>
      </c>
    </row>
    <row r="235" spans="1:20" ht="16.5" customHeight="1" x14ac:dyDescent="0.25">
      <c r="A235" s="17" t="s">
        <v>847</v>
      </c>
      <c r="B235" s="17"/>
      <c r="C235" s="17" t="s">
        <v>271</v>
      </c>
      <c r="D235" s="17" t="s">
        <v>500</v>
      </c>
      <c r="E235" s="9" t="s">
        <v>501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11" t="s">
        <v>27</v>
      </c>
    </row>
    <row r="236" spans="1:20" ht="16.5" customHeight="1" x14ac:dyDescent="0.25">
      <c r="A236" s="17" t="s">
        <v>784</v>
      </c>
      <c r="B236" s="17"/>
      <c r="C236" s="17" t="s">
        <v>1129</v>
      </c>
      <c r="D236" s="17" t="s">
        <v>1130</v>
      </c>
      <c r="E236" s="9" t="s">
        <v>567</v>
      </c>
      <c r="F236" s="5" t="s">
        <v>1131</v>
      </c>
      <c r="G236" s="5" t="s">
        <v>1132</v>
      </c>
      <c r="H236" s="5" t="s">
        <v>1133</v>
      </c>
      <c r="I236" s="5" t="s">
        <v>1134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11" t="s">
        <v>27</v>
      </c>
    </row>
    <row r="237" spans="1:20" ht="16.5" customHeight="1" x14ac:dyDescent="0.25">
      <c r="A237" s="17" t="s">
        <v>781</v>
      </c>
      <c r="B237" s="17"/>
      <c r="C237" s="17"/>
      <c r="D237" s="17"/>
      <c r="E237" s="9" t="s">
        <v>572</v>
      </c>
      <c r="F237" s="5" t="s">
        <v>1135</v>
      </c>
      <c r="G237" s="5" t="s">
        <v>1136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11" t="s">
        <v>27</v>
      </c>
    </row>
    <row r="238" spans="1:20" ht="26.25" customHeight="1" x14ac:dyDescent="0.25">
      <c r="A238" s="17" t="s">
        <v>710</v>
      </c>
      <c r="B238" s="17"/>
      <c r="C238" s="17"/>
      <c r="D238" s="17"/>
      <c r="E238" s="9" t="s">
        <v>570</v>
      </c>
      <c r="F238" s="5" t="s">
        <v>1137</v>
      </c>
      <c r="G238" s="9" t="s">
        <v>1138</v>
      </c>
      <c r="H238" s="5" t="s">
        <v>1139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11" t="s">
        <v>27</v>
      </c>
    </row>
    <row r="239" spans="1:20" ht="16.5" customHeight="1" x14ac:dyDescent="0.25">
      <c r="A239" s="17" t="s">
        <v>760</v>
      </c>
      <c r="B239" s="17"/>
      <c r="C239" s="17" t="s">
        <v>236</v>
      </c>
      <c r="D239" s="17" t="s">
        <v>1140</v>
      </c>
      <c r="E239" s="9" t="s">
        <v>616</v>
      </c>
      <c r="F239" s="5"/>
      <c r="G239" s="5" t="s">
        <v>1141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11" t="s">
        <v>27</v>
      </c>
    </row>
    <row r="240" spans="1:20" ht="16.5" customHeight="1" x14ac:dyDescent="0.2">
      <c r="A240" s="16" t="s">
        <v>187</v>
      </c>
      <c r="B240" s="16" t="s">
        <v>115</v>
      </c>
      <c r="C240" s="16"/>
      <c r="D240" s="16"/>
      <c r="E240" s="8" t="s">
        <v>188</v>
      </c>
      <c r="F240" s="11" t="s">
        <v>183</v>
      </c>
      <c r="G240" s="11" t="str">
        <f>HYPERLINK("http://jcdailyunion.com")</f>
        <v>http://jcdailyunion.com</v>
      </c>
      <c r="H240" s="11" t="s">
        <v>189</v>
      </c>
      <c r="I240" s="11" t="str">
        <f>HYPERLINK("https://www.facebook.com/pg/jcdailyunion/")</f>
        <v>https://www.facebook.com/pg/jcdailyunion/</v>
      </c>
      <c r="J240" s="11" t="s">
        <v>185</v>
      </c>
      <c r="K240" s="11"/>
      <c r="L240" s="11"/>
      <c r="M240" s="11"/>
      <c r="N240" s="11"/>
      <c r="O240" s="11" t="s">
        <v>24</v>
      </c>
      <c r="P240" s="11">
        <v>305</v>
      </c>
      <c r="Q240" s="11">
        <v>26</v>
      </c>
      <c r="R240" s="11" t="s">
        <v>25</v>
      </c>
      <c r="S240" s="11" t="s">
        <v>35</v>
      </c>
      <c r="T240" s="11" t="s">
        <v>27</v>
      </c>
    </row>
    <row r="241" spans="1:20" ht="16.5" customHeight="1" x14ac:dyDescent="0.2">
      <c r="A241" s="16" t="s">
        <v>166</v>
      </c>
      <c r="B241" s="16" t="s">
        <v>115</v>
      </c>
      <c r="C241" s="16"/>
      <c r="D241" s="16"/>
      <c r="E241" s="8" t="s">
        <v>167</v>
      </c>
      <c r="F241" s="11" t="s">
        <v>168</v>
      </c>
      <c r="G241" s="11" t="str">
        <f>HYPERLINK("http://thekansan.com")</f>
        <v>http://thekansan.com</v>
      </c>
      <c r="H241" s="11" t="s">
        <v>169</v>
      </c>
      <c r="I241" s="11" t="str">
        <f>HYPERLINK("https://www.facebook.com/TheNewtonKansan/")</f>
        <v>https://www.facebook.com/TheNewtonKansan/</v>
      </c>
      <c r="J241" s="11" t="s">
        <v>170</v>
      </c>
      <c r="K241" s="11" t="str">
        <f>HYPERLINK("https://www.linkedin.com/company/newton-kansan")</f>
        <v>https://www.linkedin.com/company/newton-kansan</v>
      </c>
      <c r="L241" s="11"/>
      <c r="M241" s="11"/>
      <c r="N241" s="11" t="s">
        <v>171</v>
      </c>
      <c r="O241" s="11" t="s">
        <v>24</v>
      </c>
      <c r="P241" s="11">
        <v>1464</v>
      </c>
      <c r="Q241" s="11">
        <v>55</v>
      </c>
      <c r="R241" s="11" t="s">
        <v>25</v>
      </c>
      <c r="S241" s="11" t="s">
        <v>74</v>
      </c>
      <c r="T241" s="11" t="s">
        <v>27</v>
      </c>
    </row>
    <row r="242" spans="1:20" ht="16.5" customHeight="1" x14ac:dyDescent="0.25">
      <c r="A242" s="17" t="s">
        <v>166</v>
      </c>
      <c r="B242" s="17"/>
      <c r="C242" s="17"/>
      <c r="D242" s="17"/>
      <c r="E242" s="9" t="s">
        <v>38</v>
      </c>
      <c r="F242" s="11" t="s">
        <v>1142</v>
      </c>
      <c r="G242" s="11" t="str">
        <f t="shared" ref="G242:G244" si="3">HYPERLINK("http://thekansan.com")</f>
        <v>http://thekansan.com</v>
      </c>
      <c r="H242" s="11" t="s">
        <v>1143</v>
      </c>
      <c r="I242" s="11" t="str">
        <f t="shared" ref="I242:I244" si="4">HYPERLINK("https://www.facebook.com/TheNewtonKansan/")</f>
        <v>https://www.facebook.com/TheNewtonKansan/</v>
      </c>
      <c r="J242" s="11" t="s">
        <v>170</v>
      </c>
      <c r="K242" s="11" t="str">
        <f t="shared" ref="K242:K244" si="5">HYPERLINK("https://www.linkedin.com/company/newton-kansan")</f>
        <v>https://www.linkedin.com/company/newton-kansan</v>
      </c>
      <c r="L242" s="5"/>
      <c r="M242" s="5"/>
      <c r="N242" s="5"/>
      <c r="O242" s="5"/>
      <c r="P242" s="5"/>
      <c r="Q242" s="5"/>
      <c r="R242" s="5"/>
      <c r="S242" s="5"/>
      <c r="T242" s="11" t="s">
        <v>27</v>
      </c>
    </row>
    <row r="243" spans="1:20" ht="16.5" customHeight="1" x14ac:dyDescent="0.25">
      <c r="A243" s="17" t="s">
        <v>166</v>
      </c>
      <c r="B243" s="17"/>
      <c r="C243" s="17"/>
      <c r="D243" s="17"/>
      <c r="E243" s="9" t="s">
        <v>167</v>
      </c>
      <c r="F243" s="11" t="s">
        <v>1144</v>
      </c>
      <c r="G243" s="11" t="str">
        <f t="shared" si="3"/>
        <v>http://thekansan.com</v>
      </c>
      <c r="H243" s="11" t="s">
        <v>1145</v>
      </c>
      <c r="I243" s="11" t="str">
        <f t="shared" si="4"/>
        <v>https://www.facebook.com/TheNewtonKansan/</v>
      </c>
      <c r="J243" s="11" t="s">
        <v>170</v>
      </c>
      <c r="K243" s="11" t="str">
        <f t="shared" si="5"/>
        <v>https://www.linkedin.com/company/newton-kansan</v>
      </c>
      <c r="L243" s="5"/>
      <c r="M243" s="5"/>
      <c r="N243" s="5"/>
      <c r="O243" s="5"/>
      <c r="P243" s="5"/>
      <c r="Q243" s="5"/>
      <c r="R243" s="5"/>
      <c r="S243" s="5"/>
      <c r="T243" s="11" t="s">
        <v>27</v>
      </c>
    </row>
    <row r="244" spans="1:20" ht="16.5" customHeight="1" x14ac:dyDescent="0.25">
      <c r="A244" s="17" t="s">
        <v>166</v>
      </c>
      <c r="B244" s="17"/>
      <c r="C244" s="17" t="s">
        <v>224</v>
      </c>
      <c r="D244" s="17" t="s">
        <v>297</v>
      </c>
      <c r="E244" s="9" t="s">
        <v>298</v>
      </c>
      <c r="F244" s="11" t="s">
        <v>1146</v>
      </c>
      <c r="G244" s="11" t="str">
        <f t="shared" si="3"/>
        <v>http://thekansan.com</v>
      </c>
      <c r="H244" s="11" t="s">
        <v>1147</v>
      </c>
      <c r="I244" s="11" t="str">
        <f t="shared" si="4"/>
        <v>https://www.facebook.com/TheNewtonKansan/</v>
      </c>
      <c r="J244" s="11" t="s">
        <v>170</v>
      </c>
      <c r="K244" s="11" t="str">
        <f t="shared" si="5"/>
        <v>https://www.linkedin.com/company/newton-kansan</v>
      </c>
      <c r="L244" s="5"/>
      <c r="M244" s="5"/>
      <c r="N244" s="5"/>
      <c r="O244" s="5"/>
      <c r="P244" s="5"/>
      <c r="Q244" s="5"/>
      <c r="R244" s="5"/>
      <c r="S244" s="5"/>
      <c r="T244" s="11" t="s">
        <v>27</v>
      </c>
    </row>
    <row r="245" spans="1:20" ht="16.5" customHeight="1" x14ac:dyDescent="0.25">
      <c r="A245" s="17" t="s">
        <v>779</v>
      </c>
      <c r="B245" s="17"/>
      <c r="C245" s="17"/>
      <c r="D245" s="17"/>
      <c r="E245" s="9" t="s">
        <v>575</v>
      </c>
      <c r="F245" s="11" t="s">
        <v>1148</v>
      </c>
      <c r="G245" s="5"/>
      <c r="H245" s="5" t="s">
        <v>1149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11" t="s">
        <v>27</v>
      </c>
    </row>
    <row r="246" spans="1:20" ht="16.5" customHeight="1" x14ac:dyDescent="0.25">
      <c r="A246" s="17" t="s">
        <v>811</v>
      </c>
      <c r="B246" s="17"/>
      <c r="C246" s="17" t="s">
        <v>251</v>
      </c>
      <c r="D246" s="17" t="s">
        <v>390</v>
      </c>
      <c r="E246" s="9" t="s">
        <v>391</v>
      </c>
      <c r="F246" s="5"/>
      <c r="G246" s="5" t="str">
        <f>A246</f>
        <v>The Kansas City Globe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11" t="s">
        <v>27</v>
      </c>
    </row>
    <row r="247" spans="1:20" ht="16.5" customHeight="1" x14ac:dyDescent="0.25">
      <c r="A247" s="17" t="s">
        <v>716</v>
      </c>
      <c r="B247" s="17"/>
      <c r="C247" s="17"/>
      <c r="D247" s="17"/>
      <c r="E247" s="9" t="s">
        <v>578</v>
      </c>
      <c r="F247" s="5" t="s">
        <v>1150</v>
      </c>
      <c r="G247" s="9" t="s">
        <v>1151</v>
      </c>
      <c r="H247" s="5" t="s">
        <v>1152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11" t="s">
        <v>27</v>
      </c>
    </row>
    <row r="248" spans="1:20" ht="16.5" customHeight="1" x14ac:dyDescent="0.25">
      <c r="A248" s="17" t="s">
        <v>774</v>
      </c>
      <c r="B248" s="17"/>
      <c r="C248" s="17"/>
      <c r="D248" s="17"/>
      <c r="E248" s="9" t="s">
        <v>374</v>
      </c>
      <c r="F248" s="5" t="s">
        <v>1153</v>
      </c>
      <c r="G248" s="5" t="s">
        <v>1154</v>
      </c>
      <c r="H248" s="5"/>
      <c r="I248" s="9" t="s">
        <v>1155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11" t="s">
        <v>27</v>
      </c>
    </row>
    <row r="249" spans="1:20" ht="16.5" customHeight="1" x14ac:dyDescent="0.25">
      <c r="A249" s="17" t="s">
        <v>805</v>
      </c>
      <c r="B249" s="17"/>
      <c r="C249" s="17" t="s">
        <v>230</v>
      </c>
      <c r="D249" s="17" t="s">
        <v>1156</v>
      </c>
      <c r="E249" s="9" t="s">
        <v>384</v>
      </c>
      <c r="F249" s="5" t="s">
        <v>1157</v>
      </c>
      <c r="G249" s="5"/>
      <c r="H249" s="5" t="s">
        <v>1158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11" t="s">
        <v>27</v>
      </c>
    </row>
    <row r="250" spans="1:20" ht="16.5" customHeight="1" x14ac:dyDescent="0.2">
      <c r="A250" s="16" t="s">
        <v>121</v>
      </c>
      <c r="B250" s="16" t="s">
        <v>19</v>
      </c>
      <c r="C250" s="16"/>
      <c r="D250" s="16"/>
      <c r="E250" s="8" t="s">
        <v>122</v>
      </c>
      <c r="F250" s="11" t="s">
        <v>123</v>
      </c>
      <c r="G250" s="11" t="str">
        <f>HYPERLINK("http://themercury.com")</f>
        <v>http://themercury.com</v>
      </c>
      <c r="H250" s="11" t="s">
        <v>124</v>
      </c>
      <c r="I250" s="11" t="str">
        <f>HYPERLINK("https://www.facebook.com/TheManhattanMercury/")</f>
        <v>https://www.facebook.com/TheManhattanMercury/</v>
      </c>
      <c r="J250" s="11" t="s">
        <v>125</v>
      </c>
      <c r="K250" s="11" t="str">
        <f>HYPERLINK("https://www.linkedin.com/company/the-manhattan-mercury")</f>
        <v>https://www.linkedin.com/company/the-manhattan-mercury</v>
      </c>
      <c r="L250" s="11"/>
      <c r="M250" s="11"/>
      <c r="N250" s="11" t="s">
        <v>126</v>
      </c>
      <c r="O250" s="11" t="s">
        <v>24</v>
      </c>
      <c r="P250" s="11">
        <v>78304</v>
      </c>
      <c r="Q250" s="11">
        <v>57</v>
      </c>
      <c r="R250" s="11" t="s">
        <v>25</v>
      </c>
      <c r="S250" s="11" t="s">
        <v>98</v>
      </c>
      <c r="T250" s="11" t="s">
        <v>27</v>
      </c>
    </row>
    <row r="251" spans="1:20" ht="16.5" customHeight="1" x14ac:dyDescent="0.25">
      <c r="A251" s="16" t="s">
        <v>671</v>
      </c>
      <c r="B251" s="17"/>
      <c r="C251" s="17" t="s">
        <v>235</v>
      </c>
      <c r="D251" s="17" t="s">
        <v>318</v>
      </c>
      <c r="E251" s="9" t="s">
        <v>319</v>
      </c>
      <c r="F251" s="5" t="s">
        <v>1159</v>
      </c>
      <c r="G251" s="5" t="s">
        <v>1160</v>
      </c>
      <c r="H251" s="5" t="s">
        <v>1161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11" t="s">
        <v>27</v>
      </c>
    </row>
    <row r="252" spans="1:20" ht="16.5" customHeight="1" x14ac:dyDescent="0.25">
      <c r="A252" s="17" t="s">
        <v>702</v>
      </c>
      <c r="B252" s="17"/>
      <c r="C252" s="17" t="s">
        <v>275</v>
      </c>
      <c r="D252" s="17" t="s">
        <v>508</v>
      </c>
      <c r="E252" s="9" t="s">
        <v>509</v>
      </c>
      <c r="F252" s="5" t="s">
        <v>1162</v>
      </c>
      <c r="G252" s="5" t="s">
        <v>1160</v>
      </c>
      <c r="H252" s="5" t="s">
        <v>1163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11" t="s">
        <v>27</v>
      </c>
    </row>
    <row r="253" spans="1:20" ht="16.5" customHeight="1" x14ac:dyDescent="0.25">
      <c r="A253" s="17" t="s">
        <v>702</v>
      </c>
      <c r="B253" s="17"/>
      <c r="C253" s="17" t="s">
        <v>279</v>
      </c>
      <c r="D253" s="17" t="s">
        <v>520</v>
      </c>
      <c r="E253" s="9" t="s">
        <v>521</v>
      </c>
      <c r="F253" s="5" t="s">
        <v>1164</v>
      </c>
      <c r="G253" s="5" t="s">
        <v>1160</v>
      </c>
      <c r="H253" s="5" t="s">
        <v>1165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11" t="s">
        <v>27</v>
      </c>
    </row>
    <row r="254" spans="1:20" ht="16.5" customHeight="1" x14ac:dyDescent="0.25">
      <c r="A254" s="17" t="s">
        <v>702</v>
      </c>
      <c r="B254" s="17"/>
      <c r="C254" s="17" t="s">
        <v>284</v>
      </c>
      <c r="D254" s="17" t="s">
        <v>532</v>
      </c>
      <c r="E254" s="9" t="s">
        <v>533</v>
      </c>
      <c r="F254" s="5" t="s">
        <v>1166</v>
      </c>
      <c r="G254" s="5" t="s">
        <v>1160</v>
      </c>
      <c r="H254" s="5" t="s">
        <v>1167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11" t="s">
        <v>27</v>
      </c>
    </row>
    <row r="255" spans="1:20" ht="16.5" customHeight="1" x14ac:dyDescent="0.25">
      <c r="A255" s="17" t="s">
        <v>702</v>
      </c>
      <c r="B255" s="17"/>
      <c r="C255" s="17" t="s">
        <v>290</v>
      </c>
      <c r="D255" s="17" t="s">
        <v>545</v>
      </c>
      <c r="E255" s="9" t="s">
        <v>546</v>
      </c>
      <c r="F255" s="5" t="s">
        <v>1168</v>
      </c>
      <c r="G255" s="5" t="s">
        <v>1160</v>
      </c>
      <c r="H255" s="5" t="s">
        <v>1169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11" t="s">
        <v>27</v>
      </c>
    </row>
    <row r="256" spans="1:20" ht="16.5" customHeight="1" x14ac:dyDescent="0.25">
      <c r="A256" s="17" t="s">
        <v>702</v>
      </c>
      <c r="B256" s="17"/>
      <c r="C256" s="17" t="s">
        <v>291</v>
      </c>
      <c r="D256" s="17" t="s">
        <v>547</v>
      </c>
      <c r="E256" s="9" t="s">
        <v>548</v>
      </c>
      <c r="F256" s="5" t="s">
        <v>1170</v>
      </c>
      <c r="G256" s="5" t="s">
        <v>1160</v>
      </c>
      <c r="H256" s="5" t="s">
        <v>1171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11" t="s">
        <v>27</v>
      </c>
    </row>
    <row r="257" spans="1:20" ht="16.5" customHeight="1" x14ac:dyDescent="0.25">
      <c r="A257" s="17" t="s">
        <v>704</v>
      </c>
      <c r="B257" s="17"/>
      <c r="C257" s="17" t="s">
        <v>273</v>
      </c>
      <c r="D257" s="17" t="s">
        <v>526</v>
      </c>
      <c r="E257" s="9" t="s">
        <v>527</v>
      </c>
      <c r="F257" s="5" t="s">
        <v>1172</v>
      </c>
      <c r="G257" s="5" t="s">
        <v>1160</v>
      </c>
      <c r="H257" s="5" t="s">
        <v>1173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11" t="s">
        <v>27</v>
      </c>
    </row>
    <row r="258" spans="1:20" ht="16.5" customHeight="1" thickBot="1" x14ac:dyDescent="0.3">
      <c r="A258" s="17" t="s">
        <v>704</v>
      </c>
      <c r="B258" s="17"/>
      <c r="C258" s="17" t="s">
        <v>275</v>
      </c>
      <c r="D258" s="17" t="s">
        <v>508</v>
      </c>
      <c r="E258" s="9" t="s">
        <v>509</v>
      </c>
      <c r="F258" s="5" t="s">
        <v>1174</v>
      </c>
      <c r="G258" s="5" t="s">
        <v>1160</v>
      </c>
      <c r="H258" s="5" t="s">
        <v>1175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11" t="s">
        <v>27</v>
      </c>
    </row>
    <row r="259" spans="1:20" ht="16.5" customHeight="1" thickBot="1" x14ac:dyDescent="0.3">
      <c r="A259" s="17" t="s">
        <v>848</v>
      </c>
      <c r="B259" s="17" t="s">
        <v>859</v>
      </c>
      <c r="C259" s="17" t="s">
        <v>269</v>
      </c>
      <c r="D259" s="17" t="s">
        <v>493</v>
      </c>
      <c r="E259" s="9" t="s">
        <v>494</v>
      </c>
      <c r="F259" s="5" t="s">
        <v>1176</v>
      </c>
      <c r="G259" s="13" t="s">
        <v>968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11" t="s">
        <v>27</v>
      </c>
    </row>
    <row r="260" spans="1:20" ht="16.5" customHeight="1" x14ac:dyDescent="0.25">
      <c r="A260" s="17" t="s">
        <v>765</v>
      </c>
      <c r="B260" s="17"/>
      <c r="C260" s="17" t="s">
        <v>256</v>
      </c>
      <c r="D260" s="17" t="s">
        <v>1177</v>
      </c>
      <c r="E260" s="9" t="s">
        <v>608</v>
      </c>
      <c r="F260" s="5" t="s">
        <v>1178</v>
      </c>
      <c r="G260" s="5" t="s">
        <v>1179</v>
      </c>
      <c r="H260" s="5" t="s">
        <v>1180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11" t="s">
        <v>27</v>
      </c>
    </row>
    <row r="261" spans="1:20" ht="16.5" customHeight="1" x14ac:dyDescent="0.25">
      <c r="A261" s="17" t="s">
        <v>695</v>
      </c>
      <c r="B261" s="17"/>
      <c r="C261" s="17"/>
      <c r="D261" s="17"/>
      <c r="E261" s="9" t="s">
        <v>475</v>
      </c>
      <c r="F261" s="5" t="s">
        <v>1181</v>
      </c>
      <c r="G261" s="5"/>
      <c r="H261" s="5" t="s">
        <v>1182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11" t="s">
        <v>27</v>
      </c>
    </row>
    <row r="262" spans="1:20" ht="16.5" customHeight="1" x14ac:dyDescent="0.25">
      <c r="A262" s="17" t="s">
        <v>795</v>
      </c>
      <c r="B262" s="17"/>
      <c r="C262" s="17" t="s">
        <v>289</v>
      </c>
      <c r="D262" s="17" t="s">
        <v>542</v>
      </c>
      <c r="E262" s="9" t="s">
        <v>543</v>
      </c>
      <c r="F262" s="5" t="s">
        <v>1183</v>
      </c>
      <c r="G262" s="5" t="s">
        <v>1184</v>
      </c>
      <c r="H262" s="5" t="s">
        <v>1185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11" t="s">
        <v>27</v>
      </c>
    </row>
    <row r="263" spans="1:20" ht="16.5" customHeight="1" x14ac:dyDescent="0.25">
      <c r="A263" s="16" t="s">
        <v>658</v>
      </c>
      <c r="B263" s="17"/>
      <c r="C263" s="17" t="s">
        <v>224</v>
      </c>
      <c r="D263" s="17" t="s">
        <v>297</v>
      </c>
      <c r="E263" s="9" t="s">
        <v>298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11" t="s">
        <v>27</v>
      </c>
    </row>
    <row r="264" spans="1:20" ht="16.5" customHeight="1" x14ac:dyDescent="0.25">
      <c r="A264" s="17" t="s">
        <v>725</v>
      </c>
      <c r="B264" s="17"/>
      <c r="C264" s="17"/>
      <c r="D264" s="17"/>
      <c r="E264" s="9" t="s">
        <v>587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11" t="s">
        <v>27</v>
      </c>
    </row>
    <row r="265" spans="1:20" ht="16.5" customHeight="1" x14ac:dyDescent="0.25">
      <c r="A265" s="17" t="s">
        <v>764</v>
      </c>
      <c r="B265" s="17"/>
      <c r="C265" s="17"/>
      <c r="D265" s="17"/>
      <c r="E265" s="9" t="s">
        <v>443</v>
      </c>
      <c r="F265" s="5" t="s">
        <v>1186</v>
      </c>
      <c r="G265" s="9" t="s">
        <v>1187</v>
      </c>
      <c r="H265" s="5" t="s">
        <v>1188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11" t="s">
        <v>27</v>
      </c>
    </row>
    <row r="266" spans="1:20" ht="16.5" customHeight="1" x14ac:dyDescent="0.25">
      <c r="A266" s="17" t="s">
        <v>780</v>
      </c>
      <c r="B266" s="17"/>
      <c r="C266" s="17"/>
      <c r="D266" s="17"/>
      <c r="E266" s="9" t="s">
        <v>346</v>
      </c>
      <c r="F266" s="5" t="s">
        <v>1189</v>
      </c>
      <c r="G266" s="5" t="s">
        <v>1190</v>
      </c>
      <c r="H266" s="5" t="s">
        <v>1191</v>
      </c>
      <c r="I266" s="5" t="s">
        <v>1192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11" t="s">
        <v>27</v>
      </c>
    </row>
    <row r="267" spans="1:20" ht="16.5" customHeight="1" x14ac:dyDescent="0.25">
      <c r="A267" s="16" t="s">
        <v>673</v>
      </c>
      <c r="B267" s="17"/>
      <c r="C267" s="17" t="s">
        <v>236</v>
      </c>
      <c r="D267" s="17" t="s">
        <v>321</v>
      </c>
      <c r="E267" s="9" t="s">
        <v>322</v>
      </c>
      <c r="F267" s="5" t="s">
        <v>1078</v>
      </c>
      <c r="G267" s="9" t="s">
        <v>1193</v>
      </c>
      <c r="H267" s="5" t="s">
        <v>1080</v>
      </c>
      <c r="I267" s="5" t="s">
        <v>1081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11" t="s">
        <v>27</v>
      </c>
    </row>
    <row r="268" spans="1:20" ht="16.5" customHeight="1" x14ac:dyDescent="0.25">
      <c r="A268" s="17" t="s">
        <v>840</v>
      </c>
      <c r="B268" s="17"/>
      <c r="C268" s="17" t="s">
        <v>261</v>
      </c>
      <c r="D268" s="17" t="s">
        <v>463</v>
      </c>
      <c r="E268" s="9" t="s">
        <v>464</v>
      </c>
      <c r="F268" s="5" t="s">
        <v>1194</v>
      </c>
      <c r="G268" s="5" t="s">
        <v>1195</v>
      </c>
      <c r="H268" s="5" t="s">
        <v>1196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11" t="s">
        <v>27</v>
      </c>
    </row>
    <row r="269" spans="1:20" ht="16.5" customHeight="1" x14ac:dyDescent="0.25">
      <c r="A269" s="17" t="s">
        <v>745</v>
      </c>
      <c r="B269" s="17"/>
      <c r="C269" s="17" t="s">
        <v>858</v>
      </c>
      <c r="D269" s="17" t="s">
        <v>858</v>
      </c>
      <c r="E269" s="9" t="s">
        <v>364</v>
      </c>
      <c r="F269" s="5"/>
      <c r="G269" s="9" t="s">
        <v>1197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11" t="s">
        <v>27</v>
      </c>
    </row>
    <row r="270" spans="1:20" ht="27.75" customHeight="1" x14ac:dyDescent="0.25">
      <c r="A270" s="17" t="s">
        <v>787</v>
      </c>
      <c r="B270" s="17"/>
      <c r="C270" s="17"/>
      <c r="D270" s="17"/>
      <c r="E270" s="9" t="s">
        <v>563</v>
      </c>
      <c r="F270" s="5" t="s">
        <v>980</v>
      </c>
      <c r="G270" s="5" t="s">
        <v>1198</v>
      </c>
      <c r="H270" s="5" t="s">
        <v>1199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11" t="s">
        <v>27</v>
      </c>
    </row>
    <row r="271" spans="1:20" ht="16.5" customHeight="1" x14ac:dyDescent="0.25">
      <c r="A271" s="17" t="s">
        <v>861</v>
      </c>
      <c r="B271" s="17"/>
      <c r="C271" s="17" t="s">
        <v>285</v>
      </c>
      <c r="D271" s="17" t="s">
        <v>534</v>
      </c>
      <c r="E271" s="9" t="s">
        <v>535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11" t="s">
        <v>27</v>
      </c>
    </row>
    <row r="272" spans="1:20" ht="32.25" customHeight="1" x14ac:dyDescent="0.25">
      <c r="A272" s="17" t="s">
        <v>761</v>
      </c>
      <c r="B272" s="17"/>
      <c r="C272" s="17"/>
      <c r="D272" s="17"/>
      <c r="E272" s="9" t="s">
        <v>615</v>
      </c>
      <c r="F272" s="5"/>
      <c r="G272" s="5" t="s">
        <v>1200</v>
      </c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11" t="s">
        <v>27</v>
      </c>
    </row>
    <row r="273" spans="1:20" ht="16.5" customHeight="1" x14ac:dyDescent="0.25">
      <c r="A273" s="17" t="s">
        <v>761</v>
      </c>
      <c r="B273" s="17"/>
      <c r="C273" s="17" t="s">
        <v>274</v>
      </c>
      <c r="D273" s="17" t="s">
        <v>506</v>
      </c>
      <c r="E273" s="9" t="s">
        <v>507</v>
      </c>
      <c r="F273" s="5"/>
      <c r="G273" s="5" t="s">
        <v>1200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11" t="s">
        <v>27</v>
      </c>
    </row>
    <row r="274" spans="1:20" ht="16.5" customHeight="1" x14ac:dyDescent="0.25">
      <c r="A274" s="16" t="s">
        <v>674</v>
      </c>
      <c r="B274" s="17"/>
      <c r="C274" s="17" t="s">
        <v>237</v>
      </c>
      <c r="D274" s="17" t="s">
        <v>323</v>
      </c>
      <c r="E274" s="9" t="s">
        <v>324</v>
      </c>
      <c r="F274" s="5"/>
      <c r="G274" s="5" t="s">
        <v>1200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11" t="s">
        <v>27</v>
      </c>
    </row>
    <row r="275" spans="1:20" ht="16.5" customHeight="1" x14ac:dyDescent="0.25">
      <c r="A275" s="16" t="s">
        <v>674</v>
      </c>
      <c r="B275" s="17"/>
      <c r="C275" s="17" t="s">
        <v>243</v>
      </c>
      <c r="D275" s="17" t="s">
        <v>333</v>
      </c>
      <c r="E275" s="9" t="s">
        <v>334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11" t="s">
        <v>27</v>
      </c>
    </row>
    <row r="276" spans="1:20" ht="16.5" customHeight="1" x14ac:dyDescent="0.25">
      <c r="A276" s="17" t="s">
        <v>674</v>
      </c>
      <c r="B276" s="17"/>
      <c r="C276" s="17" t="s">
        <v>288</v>
      </c>
      <c r="D276" s="17" t="s">
        <v>540</v>
      </c>
      <c r="E276" s="9" t="s">
        <v>541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11" t="s">
        <v>27</v>
      </c>
    </row>
    <row r="277" spans="1:20" ht="16.5" customHeight="1" x14ac:dyDescent="0.2">
      <c r="A277" s="16" t="s">
        <v>36</v>
      </c>
      <c r="B277" s="16" t="s">
        <v>37</v>
      </c>
      <c r="C277" s="16" t="s">
        <v>1201</v>
      </c>
      <c r="D277" s="16" t="s">
        <v>1202</v>
      </c>
      <c r="E277" s="8" t="s">
        <v>38</v>
      </c>
      <c r="F277" s="11" t="s">
        <v>39</v>
      </c>
      <c r="G277" s="11" t="str">
        <f>HYPERLINK("http://kansan.com")</f>
        <v>http://kansan.com</v>
      </c>
      <c r="H277" s="11" t="s">
        <v>40</v>
      </c>
      <c r="I277" s="11" t="str">
        <f>HYPERLINK("https://www.facebook.com/thekansan")</f>
        <v>https://www.facebook.com/thekansan</v>
      </c>
      <c r="J277" s="11" t="s">
        <v>41</v>
      </c>
      <c r="K277" s="11" t="str">
        <f>HYPERLINK("https://www.linkedin.com/company/university-daily-kansan")</f>
        <v>https://www.linkedin.com/company/university-daily-kansan</v>
      </c>
      <c r="L277" s="11"/>
      <c r="M277" s="11"/>
      <c r="N277" s="11" t="s">
        <v>42</v>
      </c>
      <c r="O277" s="11" t="s">
        <v>24</v>
      </c>
      <c r="P277" s="11">
        <v>41572</v>
      </c>
      <c r="Q277" s="11">
        <v>58</v>
      </c>
      <c r="R277" s="11"/>
      <c r="S277" s="11"/>
      <c r="T277" s="11" t="s">
        <v>27</v>
      </c>
    </row>
    <row r="278" spans="1:20" ht="16.5" customHeight="1" x14ac:dyDescent="0.25">
      <c r="A278" s="17" t="s">
        <v>835</v>
      </c>
      <c r="B278" s="17"/>
      <c r="C278" s="17"/>
      <c r="D278" s="17"/>
      <c r="E278" s="9" t="s">
        <v>448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11" t="s">
        <v>27</v>
      </c>
    </row>
    <row r="279" spans="1:20" ht="15" customHeight="1" x14ac:dyDescent="0.25">
      <c r="A279" s="17" t="s">
        <v>806</v>
      </c>
      <c r="B279" s="17"/>
      <c r="C279" s="17" t="s">
        <v>1203</v>
      </c>
      <c r="D279" s="17" t="s">
        <v>1204</v>
      </c>
      <c r="E279" s="9" t="s">
        <v>385</v>
      </c>
      <c r="F279" s="5"/>
      <c r="G279" s="9" t="s">
        <v>1205</v>
      </c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11" t="s">
        <v>27</v>
      </c>
    </row>
    <row r="280" spans="1:20" ht="16.5" customHeight="1" x14ac:dyDescent="0.25">
      <c r="A280" s="17" t="s">
        <v>650</v>
      </c>
      <c r="B280" s="17"/>
      <c r="C280" s="17" t="s">
        <v>209</v>
      </c>
      <c r="D280" s="17" t="s">
        <v>210</v>
      </c>
      <c r="E280" s="9" t="s">
        <v>211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11" t="s">
        <v>27</v>
      </c>
    </row>
    <row r="281" spans="1:20" ht="16.5" customHeight="1" x14ac:dyDescent="0.25">
      <c r="A281" s="17" t="s">
        <v>846</v>
      </c>
      <c r="B281" s="17"/>
      <c r="C281" s="17" t="s">
        <v>203</v>
      </c>
      <c r="D281" s="17" t="s">
        <v>204</v>
      </c>
      <c r="E281" s="9" t="s">
        <v>205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11" t="s">
        <v>27</v>
      </c>
    </row>
    <row r="282" spans="1:20" ht="16.5" customHeight="1" x14ac:dyDescent="0.25">
      <c r="A282" s="17" t="s">
        <v>836</v>
      </c>
      <c r="B282" s="17"/>
      <c r="C282" s="17" t="s">
        <v>209</v>
      </c>
      <c r="D282" s="17" t="s">
        <v>210</v>
      </c>
      <c r="E282" s="9" t="s">
        <v>211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11" t="s">
        <v>27</v>
      </c>
    </row>
    <row r="283" spans="1:20" ht="16.5" customHeight="1" x14ac:dyDescent="0.2">
      <c r="A283" s="16" t="s">
        <v>18</v>
      </c>
      <c r="B283" s="16" t="s">
        <v>19</v>
      </c>
      <c r="C283" s="16"/>
      <c r="D283" s="16"/>
      <c r="E283" s="8" t="s">
        <v>20</v>
      </c>
      <c r="F283" s="11" t="s">
        <v>21</v>
      </c>
      <c r="G283" s="11" t="str">
        <f>HYPERLINK("http://cjonline.com/")</f>
        <v>http://cjonline.com/</v>
      </c>
      <c r="H283" s="11" t="s">
        <v>22</v>
      </c>
      <c r="I283" s="11" t="str">
        <f>HYPERLINK("https://www.facebook.com/TopekaCapitalJournal")</f>
        <v>https://www.facebook.com/TopekaCapitalJournal</v>
      </c>
      <c r="J283" s="11" t="s">
        <v>23</v>
      </c>
      <c r="K283" s="11" t="str">
        <f>HYPERLINK("https://www.linkedin.com/company/topeka-capital-journal")</f>
        <v>https://www.linkedin.com/company/topeka-capital-journal</v>
      </c>
      <c r="L283" s="11"/>
      <c r="M283" s="11"/>
      <c r="N283" s="11"/>
      <c r="O283" s="11" t="s">
        <v>24</v>
      </c>
      <c r="P283" s="11">
        <v>381599</v>
      </c>
      <c r="Q283" s="11">
        <v>74</v>
      </c>
      <c r="R283" s="11" t="s">
        <v>25</v>
      </c>
      <c r="S283" s="11" t="s">
        <v>26</v>
      </c>
      <c r="T283" s="11" t="s">
        <v>27</v>
      </c>
    </row>
    <row r="284" spans="1:20" ht="16.5" customHeight="1" x14ac:dyDescent="0.25">
      <c r="A284" s="17" t="s">
        <v>740</v>
      </c>
      <c r="B284" s="17"/>
      <c r="C284" s="17"/>
      <c r="D284" s="17"/>
      <c r="E284" s="9" t="s">
        <v>604</v>
      </c>
      <c r="F284" s="5" t="s">
        <v>1206</v>
      </c>
      <c r="G284" s="9" t="s">
        <v>1207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11" t="s">
        <v>27</v>
      </c>
    </row>
    <row r="285" spans="1:20" ht="16.5" customHeight="1" x14ac:dyDescent="0.25">
      <c r="A285" s="17" t="s">
        <v>749</v>
      </c>
      <c r="B285" s="17"/>
      <c r="C285" s="17"/>
      <c r="D285" s="17"/>
      <c r="E285" s="9" t="s">
        <v>346</v>
      </c>
      <c r="F285" s="5"/>
      <c r="G285" s="5"/>
      <c r="H285" s="5" t="s">
        <v>1191</v>
      </c>
      <c r="I285" s="5" t="s">
        <v>1192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11" t="s">
        <v>27</v>
      </c>
    </row>
    <row r="286" spans="1:20" ht="16.5" customHeight="1" x14ac:dyDescent="0.25">
      <c r="A286" s="17" t="s">
        <v>849</v>
      </c>
      <c r="B286" s="17"/>
      <c r="C286" s="17" t="s">
        <v>1208</v>
      </c>
      <c r="D286" s="17" t="s">
        <v>1209</v>
      </c>
      <c r="E286" s="9" t="s">
        <v>480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11" t="s">
        <v>27</v>
      </c>
    </row>
    <row r="287" spans="1:20" ht="16.5" customHeight="1" x14ac:dyDescent="0.25">
      <c r="A287" s="17" t="s">
        <v>759</v>
      </c>
      <c r="B287" s="17"/>
      <c r="C287" s="17"/>
      <c r="D287" s="17"/>
      <c r="E287" s="9" t="s">
        <v>612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11" t="s">
        <v>27</v>
      </c>
    </row>
    <row r="288" spans="1:20" ht="23.25" customHeight="1" x14ac:dyDescent="0.25">
      <c r="A288" s="17" t="s">
        <v>855</v>
      </c>
      <c r="B288" s="17" t="s">
        <v>1210</v>
      </c>
      <c r="C288" s="17"/>
      <c r="D288" s="17"/>
      <c r="E288" s="9" t="s">
        <v>338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11" t="s">
        <v>27</v>
      </c>
    </row>
    <row r="289" spans="1:20" ht="16.5" customHeight="1" x14ac:dyDescent="0.25">
      <c r="A289" s="17" t="s">
        <v>855</v>
      </c>
      <c r="B289" s="17" t="s">
        <v>858</v>
      </c>
      <c r="C289" s="17"/>
      <c r="D289" s="17"/>
      <c r="E289" s="9" t="s">
        <v>340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11" t="s">
        <v>27</v>
      </c>
    </row>
    <row r="290" spans="1:20" ht="16.5" customHeight="1" x14ac:dyDescent="0.25">
      <c r="A290" s="17" t="s">
        <v>855</v>
      </c>
      <c r="B290" s="17" t="s">
        <v>1211</v>
      </c>
      <c r="C290" s="17"/>
      <c r="D290" s="17"/>
      <c r="E290" s="9" t="s">
        <v>345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11" t="s">
        <v>27</v>
      </c>
    </row>
    <row r="291" spans="1:20" ht="16.5" customHeight="1" x14ac:dyDescent="0.25">
      <c r="A291" s="17" t="s">
        <v>1212</v>
      </c>
      <c r="B291" s="17" t="s">
        <v>1213</v>
      </c>
      <c r="C291" s="17" t="s">
        <v>250</v>
      </c>
      <c r="D291" s="17" t="s">
        <v>1214</v>
      </c>
      <c r="E291" s="9" t="s">
        <v>376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11" t="s">
        <v>27</v>
      </c>
    </row>
    <row r="292" spans="1:20" ht="16.5" customHeight="1" x14ac:dyDescent="0.25">
      <c r="A292" s="17" t="s">
        <v>1215</v>
      </c>
      <c r="B292" s="17"/>
      <c r="C292" s="17" t="s">
        <v>1203</v>
      </c>
      <c r="D292" s="17" t="s">
        <v>1216</v>
      </c>
      <c r="E292" s="9" t="s">
        <v>379</v>
      </c>
      <c r="F292" s="5" t="s">
        <v>1217</v>
      </c>
      <c r="G292" s="9" t="s">
        <v>1218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11" t="s">
        <v>27</v>
      </c>
    </row>
    <row r="293" spans="1:20" ht="16.5" customHeight="1" x14ac:dyDescent="0.25">
      <c r="A293" s="17" t="s">
        <v>1219</v>
      </c>
      <c r="B293" s="17"/>
      <c r="C293" s="17"/>
      <c r="D293" s="17"/>
      <c r="E293" s="9" t="s">
        <v>408</v>
      </c>
      <c r="F293" s="5" t="s">
        <v>1220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11" t="s">
        <v>27</v>
      </c>
    </row>
    <row r="294" spans="1:20" ht="16.5" customHeight="1" x14ac:dyDescent="0.25">
      <c r="A294" s="17" t="s">
        <v>1221</v>
      </c>
      <c r="B294" s="17"/>
      <c r="C294" s="17" t="s">
        <v>1222</v>
      </c>
      <c r="D294" s="17" t="s">
        <v>1223</v>
      </c>
      <c r="E294" s="9" t="s">
        <v>413</v>
      </c>
      <c r="F294" s="5"/>
      <c r="G294" s="9" t="s">
        <v>1224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11" t="s">
        <v>27</v>
      </c>
    </row>
    <row r="295" spans="1:20" ht="16.5" customHeight="1" x14ac:dyDescent="0.25">
      <c r="A295" s="17" t="s">
        <v>855</v>
      </c>
      <c r="B295" s="17"/>
      <c r="C295" s="17" t="s">
        <v>266</v>
      </c>
      <c r="D295" s="17" t="s">
        <v>481</v>
      </c>
      <c r="E295" s="9" t="s">
        <v>482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11" t="s">
        <v>27</v>
      </c>
    </row>
    <row r="296" spans="1:20" ht="16.5" customHeight="1" x14ac:dyDescent="0.25">
      <c r="A296" s="17" t="s">
        <v>691</v>
      </c>
      <c r="B296" s="17"/>
      <c r="C296" s="17" t="s">
        <v>267</v>
      </c>
      <c r="D296" s="17" t="s">
        <v>485</v>
      </c>
      <c r="E296" s="9" t="s">
        <v>486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11" t="s">
        <v>27</v>
      </c>
    </row>
    <row r="297" spans="1:20" ht="16.5" customHeight="1" x14ac:dyDescent="0.25">
      <c r="A297" s="17" t="s">
        <v>1225</v>
      </c>
      <c r="B297" s="17"/>
      <c r="C297" s="17" t="s">
        <v>268</v>
      </c>
      <c r="D297" s="17" t="s">
        <v>488</v>
      </c>
      <c r="E297" s="9" t="s">
        <v>489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11" t="s">
        <v>27</v>
      </c>
    </row>
    <row r="298" spans="1:20" ht="27" customHeight="1" x14ac:dyDescent="0.25">
      <c r="A298" s="17" t="s">
        <v>1226</v>
      </c>
      <c r="B298" s="17"/>
      <c r="C298" s="17" t="s">
        <v>258</v>
      </c>
      <c r="D298" s="17" t="s">
        <v>440</v>
      </c>
      <c r="E298" s="9" t="s">
        <v>441</v>
      </c>
      <c r="F298" s="5"/>
      <c r="G298" s="9" t="s">
        <v>1227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11" t="s">
        <v>27</v>
      </c>
    </row>
    <row r="299" spans="1:20" ht="27" customHeight="1" x14ac:dyDescent="0.25">
      <c r="A299" s="17" t="s">
        <v>850</v>
      </c>
      <c r="B299" s="17"/>
      <c r="C299" s="17"/>
      <c r="D299" s="17"/>
      <c r="E299" s="9" t="s">
        <v>477</v>
      </c>
      <c r="F299" s="5" t="s">
        <v>1228</v>
      </c>
      <c r="G299" s="5" t="s">
        <v>858</v>
      </c>
      <c r="H299" s="5" t="s">
        <v>1229</v>
      </c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11" t="s">
        <v>27</v>
      </c>
    </row>
    <row r="300" spans="1:20" ht="24" customHeight="1" x14ac:dyDescent="0.25">
      <c r="A300" s="17" t="s">
        <v>709</v>
      </c>
      <c r="B300" s="17"/>
      <c r="C300" s="17"/>
      <c r="D300" s="17"/>
      <c r="E300" s="9" t="s">
        <v>562</v>
      </c>
      <c r="F300" s="5" t="s">
        <v>1230</v>
      </c>
      <c r="G300" s="5" t="s">
        <v>1231</v>
      </c>
      <c r="H300" s="5" t="s">
        <v>1232</v>
      </c>
      <c r="I300" s="5" t="s">
        <v>1233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11" t="s">
        <v>27</v>
      </c>
    </row>
    <row r="301" spans="1:20" ht="16.5" customHeight="1" x14ac:dyDescent="0.25">
      <c r="A301" s="17" t="s">
        <v>703</v>
      </c>
      <c r="B301" s="17"/>
      <c r="C301" s="17" t="s">
        <v>280</v>
      </c>
      <c r="D301" s="17" t="s">
        <v>522</v>
      </c>
      <c r="E301" s="9" t="s">
        <v>523</v>
      </c>
      <c r="F301" s="5"/>
      <c r="G301" s="5" t="s">
        <v>1231</v>
      </c>
      <c r="H301" s="5" t="s">
        <v>1234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11" t="s">
        <v>27</v>
      </c>
    </row>
    <row r="302" spans="1:20" ht="16.5" customHeight="1" x14ac:dyDescent="0.25">
      <c r="A302" s="17" t="s">
        <v>681</v>
      </c>
      <c r="B302" s="17"/>
      <c r="C302" s="17" t="s">
        <v>1235</v>
      </c>
      <c r="D302" s="17" t="s">
        <v>1236</v>
      </c>
      <c r="E302" s="9" t="s">
        <v>339</v>
      </c>
      <c r="F302" s="5" t="s">
        <v>1237</v>
      </c>
      <c r="G302" s="5" t="s">
        <v>1238</v>
      </c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11" t="s">
        <v>27</v>
      </c>
    </row>
    <row r="303" spans="1:20" ht="16.5" customHeight="1" x14ac:dyDescent="0.25">
      <c r="A303" s="17" t="s">
        <v>651</v>
      </c>
      <c r="B303" s="17"/>
      <c r="C303" s="17" t="s">
        <v>620</v>
      </c>
      <c r="D303" s="17" t="s">
        <v>631</v>
      </c>
      <c r="E303" s="9" t="s">
        <v>639</v>
      </c>
      <c r="F303" s="5" t="s">
        <v>1239</v>
      </c>
      <c r="G303" s="5" t="s">
        <v>1240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11" t="s">
        <v>27</v>
      </c>
    </row>
    <row r="304" spans="1:20" ht="16.5" customHeight="1" x14ac:dyDescent="0.25">
      <c r="A304" s="17" t="s">
        <v>651</v>
      </c>
      <c r="B304" s="17"/>
      <c r="C304" s="17" t="s">
        <v>625</v>
      </c>
      <c r="D304" s="17" t="s">
        <v>634</v>
      </c>
      <c r="E304" s="9" t="s">
        <v>643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11" t="s">
        <v>27</v>
      </c>
    </row>
    <row r="305" spans="1:20" ht="16.5" customHeight="1" x14ac:dyDescent="0.25">
      <c r="A305" s="17" t="s">
        <v>651</v>
      </c>
      <c r="B305" s="17"/>
      <c r="C305" s="17" t="s">
        <v>627</v>
      </c>
      <c r="D305" s="17" t="s">
        <v>636</v>
      </c>
      <c r="E305" s="9" t="s">
        <v>645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11" t="s">
        <v>27</v>
      </c>
    </row>
    <row r="306" spans="1:20" ht="16.5" customHeight="1" x14ac:dyDescent="0.2">
      <c r="A306" s="16" t="s">
        <v>92</v>
      </c>
      <c r="B306" s="16" t="s">
        <v>29</v>
      </c>
      <c r="C306" s="16"/>
      <c r="D306" s="16"/>
      <c r="E306" s="8" t="s">
        <v>93</v>
      </c>
      <c r="F306" s="11" t="s">
        <v>94</v>
      </c>
      <c r="G306" s="11" t="str">
        <f>HYPERLINK("http://wellingtondailynews.com")</f>
        <v>http://wellingtondailynews.com</v>
      </c>
      <c r="H306" s="11" t="s">
        <v>95</v>
      </c>
      <c r="I306" s="11" t="str">
        <f>HYPERLINK("https://www.facebook.com/WellingtonDailyNews")</f>
        <v>https://www.facebook.com/WellingtonDailyNews</v>
      </c>
      <c r="J306" s="11" t="s">
        <v>96</v>
      </c>
      <c r="K306" s="11"/>
      <c r="L306" s="11"/>
      <c r="M306" s="11"/>
      <c r="N306" s="11" t="s">
        <v>97</v>
      </c>
      <c r="O306" s="11" t="s">
        <v>24</v>
      </c>
      <c r="P306" s="11">
        <v>136</v>
      </c>
      <c r="Q306" s="11">
        <v>46</v>
      </c>
      <c r="R306" s="11" t="s">
        <v>25</v>
      </c>
      <c r="S306" s="11" t="s">
        <v>98</v>
      </c>
      <c r="T306" s="11" t="s">
        <v>27</v>
      </c>
    </row>
    <row r="307" spans="1:20" ht="16.5" customHeight="1" x14ac:dyDescent="0.25">
      <c r="A307" s="17" t="s">
        <v>92</v>
      </c>
      <c r="B307" s="17"/>
      <c r="C307" s="17"/>
      <c r="D307" s="17"/>
      <c r="E307" s="9" t="s">
        <v>584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11" t="s">
        <v>27</v>
      </c>
    </row>
    <row r="308" spans="1:20" ht="16.5" customHeight="1" x14ac:dyDescent="0.25">
      <c r="A308" s="17" t="s">
        <v>92</v>
      </c>
      <c r="B308" s="17"/>
      <c r="C308" s="17"/>
      <c r="D308" s="17"/>
      <c r="E308" s="9" t="s">
        <v>617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11" t="s">
        <v>27</v>
      </c>
    </row>
    <row r="309" spans="1:20" ht="16.5" customHeight="1" x14ac:dyDescent="0.25">
      <c r="A309" s="17" t="s">
        <v>819</v>
      </c>
      <c r="B309" s="17"/>
      <c r="C309" s="17"/>
      <c r="D309" s="17"/>
      <c r="E309" s="9" t="s">
        <v>406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11" t="s">
        <v>27</v>
      </c>
    </row>
    <row r="310" spans="1:20" ht="16.5" customHeight="1" x14ac:dyDescent="0.25">
      <c r="A310" s="17" t="s">
        <v>734</v>
      </c>
      <c r="B310" s="17"/>
      <c r="C310" s="17"/>
      <c r="D310" s="17"/>
      <c r="E310" s="9" t="s">
        <v>596</v>
      </c>
      <c r="F310" s="5" t="s">
        <v>1241</v>
      </c>
      <c r="G310" s="5"/>
      <c r="H310" s="5" t="s">
        <v>1242</v>
      </c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11" t="s">
        <v>27</v>
      </c>
    </row>
    <row r="311" spans="1:20" ht="16.5" customHeight="1" x14ac:dyDescent="0.25">
      <c r="A311" s="17" t="s">
        <v>830</v>
      </c>
      <c r="B311" s="17"/>
      <c r="C311" s="17" t="s">
        <v>258</v>
      </c>
      <c r="D311" s="17" t="s">
        <v>433</v>
      </c>
      <c r="E311" s="9" t="s">
        <v>434</v>
      </c>
      <c r="F311" s="5" t="s">
        <v>1243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11" t="s">
        <v>27</v>
      </c>
    </row>
    <row r="312" spans="1:20" ht="16.5" customHeight="1" x14ac:dyDescent="0.25">
      <c r="A312" s="17" t="s">
        <v>830</v>
      </c>
      <c r="B312" s="17"/>
      <c r="C312" s="17" t="s">
        <v>249</v>
      </c>
      <c r="D312" s="17" t="s">
        <v>498</v>
      </c>
      <c r="E312" s="9" t="s">
        <v>499</v>
      </c>
      <c r="F312" s="5" t="s">
        <v>1244</v>
      </c>
      <c r="G312" s="5"/>
      <c r="H312" s="5"/>
      <c r="I312" s="5" t="s">
        <v>1245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11" t="s">
        <v>27</v>
      </c>
    </row>
    <row r="313" spans="1:20" ht="16.5" customHeight="1" x14ac:dyDescent="0.25">
      <c r="A313" s="17" t="s">
        <v>706</v>
      </c>
      <c r="B313" s="17"/>
      <c r="C313" s="17" t="s">
        <v>1246</v>
      </c>
      <c r="D313" s="17" t="s">
        <v>1247</v>
      </c>
      <c r="E313" s="9" t="s">
        <v>556</v>
      </c>
      <c r="F313" s="5" t="s">
        <v>1248</v>
      </c>
      <c r="G313" s="9" t="s">
        <v>1249</v>
      </c>
      <c r="H313" s="5" t="s">
        <v>1250</v>
      </c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11" t="s">
        <v>27</v>
      </c>
    </row>
    <row r="314" spans="1:20" ht="16.5" customHeight="1" x14ac:dyDescent="0.25">
      <c r="A314" s="17" t="s">
        <v>706</v>
      </c>
      <c r="B314" s="17"/>
      <c r="C314" s="17" t="s">
        <v>269</v>
      </c>
      <c r="D314" s="17" t="s">
        <v>1251</v>
      </c>
      <c r="E314" s="9" t="s">
        <v>568</v>
      </c>
      <c r="F314" s="5" t="s">
        <v>1252</v>
      </c>
      <c r="G314" s="9" t="s">
        <v>1249</v>
      </c>
      <c r="H314" s="5" t="s">
        <v>1253</v>
      </c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11" t="s">
        <v>27</v>
      </c>
    </row>
    <row r="315" spans="1:20" ht="16.5" customHeight="1" x14ac:dyDescent="0.25">
      <c r="A315" s="17" t="s">
        <v>706</v>
      </c>
      <c r="B315" s="17"/>
      <c r="C315" s="17" t="s">
        <v>250</v>
      </c>
      <c r="D315" s="17" t="s">
        <v>1254</v>
      </c>
      <c r="E315" s="9" t="s">
        <v>589</v>
      </c>
      <c r="F315" s="5" t="s">
        <v>1255</v>
      </c>
      <c r="G315" s="9" t="s">
        <v>1249</v>
      </c>
      <c r="H315" s="5" t="s">
        <v>1256</v>
      </c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11" t="s">
        <v>27</v>
      </c>
    </row>
    <row r="316" spans="1:20" ht="16.5" customHeight="1" x14ac:dyDescent="0.25">
      <c r="A316" s="17" t="s">
        <v>706</v>
      </c>
      <c r="B316" s="17"/>
      <c r="C316" s="17" t="s">
        <v>1257</v>
      </c>
      <c r="D316" s="17" t="s">
        <v>932</v>
      </c>
      <c r="E316" s="9" t="s">
        <v>607</v>
      </c>
      <c r="F316" s="5" t="s">
        <v>1258</v>
      </c>
      <c r="G316" s="9" t="s">
        <v>1249</v>
      </c>
      <c r="H316" s="5" t="s">
        <v>1259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11" t="s">
        <v>27</v>
      </c>
    </row>
    <row r="317" spans="1:20" ht="16.5" customHeight="1" x14ac:dyDescent="0.25">
      <c r="A317" s="17" t="s">
        <v>768</v>
      </c>
      <c r="B317" s="17"/>
      <c r="C317" s="17"/>
      <c r="D317" s="17"/>
      <c r="E317" s="9" t="s">
        <v>606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11" t="s">
        <v>27</v>
      </c>
    </row>
    <row r="318" spans="1:20" ht="16.5" customHeight="1" x14ac:dyDescent="0.25">
      <c r="A318" s="16" t="s">
        <v>648</v>
      </c>
      <c r="B318" s="17"/>
      <c r="C318" s="17" t="s">
        <v>218</v>
      </c>
      <c r="D318" s="17" t="s">
        <v>219</v>
      </c>
      <c r="E318" s="9" t="s">
        <v>220</v>
      </c>
      <c r="F318" s="5" t="s">
        <v>1260</v>
      </c>
      <c r="G318" s="9" t="s">
        <v>1261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11" t="s">
        <v>27</v>
      </c>
    </row>
    <row r="319" spans="1:20" ht="16.5" customHeight="1" x14ac:dyDescent="0.25">
      <c r="A319" s="16" t="s">
        <v>648</v>
      </c>
      <c r="B319" s="17"/>
      <c r="C319" s="17" t="s">
        <v>206</v>
      </c>
      <c r="D319" s="17" t="s">
        <v>207</v>
      </c>
      <c r="E319" s="9" t="s">
        <v>208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11" t="s">
        <v>27</v>
      </c>
    </row>
    <row r="320" spans="1:20" ht="16.5" customHeight="1" x14ac:dyDescent="0.25">
      <c r="A320" s="17" t="s">
        <v>648</v>
      </c>
      <c r="B320" s="17"/>
      <c r="C320" s="17" t="s">
        <v>246</v>
      </c>
      <c r="D320" s="17" t="s">
        <v>356</v>
      </c>
      <c r="E320" s="9" t="s">
        <v>357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11" t="s">
        <v>27</v>
      </c>
    </row>
    <row r="321" spans="1:20" ht="16.5" customHeight="1" x14ac:dyDescent="0.25">
      <c r="A321" s="17" t="s">
        <v>648</v>
      </c>
      <c r="B321" s="17"/>
      <c r="C321" s="17" t="s">
        <v>1262</v>
      </c>
      <c r="D321" s="17" t="s">
        <v>415</v>
      </c>
      <c r="E321" s="9" t="s">
        <v>416</v>
      </c>
      <c r="F321" s="5" t="s">
        <v>1263</v>
      </c>
      <c r="G321" s="9" t="s">
        <v>1261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11" t="s">
        <v>27</v>
      </c>
    </row>
    <row r="322" spans="1:20" ht="16.5" customHeight="1" x14ac:dyDescent="0.25">
      <c r="A322" s="17" t="s">
        <v>648</v>
      </c>
      <c r="B322" s="17"/>
      <c r="C322" s="17" t="s">
        <v>265</v>
      </c>
      <c r="D322" s="17" t="s">
        <v>200</v>
      </c>
      <c r="E322" s="9" t="s">
        <v>478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11" t="s">
        <v>27</v>
      </c>
    </row>
    <row r="323" spans="1:20" ht="16.5" customHeight="1" x14ac:dyDescent="0.25">
      <c r="A323" s="17" t="s">
        <v>648</v>
      </c>
      <c r="B323" s="17"/>
      <c r="C323" s="17" t="s">
        <v>283</v>
      </c>
      <c r="D323" s="17" t="s">
        <v>530</v>
      </c>
      <c r="E323" s="9" t="s">
        <v>531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11" t="s">
        <v>27</v>
      </c>
    </row>
    <row r="324" spans="1:20" ht="16.5" customHeight="1" x14ac:dyDescent="0.25">
      <c r="A324" s="17" t="s">
        <v>648</v>
      </c>
      <c r="B324" s="17"/>
      <c r="C324" s="17" t="s">
        <v>1264</v>
      </c>
      <c r="D324" s="17" t="s">
        <v>630</v>
      </c>
      <c r="E324" s="9" t="s">
        <v>213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11" t="s">
        <v>27</v>
      </c>
    </row>
    <row r="325" spans="1:20" ht="16.5" customHeight="1" x14ac:dyDescent="0.25">
      <c r="A325" s="17" t="s">
        <v>648</v>
      </c>
      <c r="B325" s="17"/>
      <c r="C325" s="17" t="s">
        <v>202</v>
      </c>
      <c r="D325" s="17" t="s">
        <v>629</v>
      </c>
      <c r="E325" s="9" t="s">
        <v>638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11" t="s">
        <v>27</v>
      </c>
    </row>
    <row r="326" spans="1:20" ht="16.5" customHeight="1" x14ac:dyDescent="0.25">
      <c r="A326" s="17" t="s">
        <v>656</v>
      </c>
      <c r="B326" s="17"/>
      <c r="C326" s="17" t="s">
        <v>624</v>
      </c>
      <c r="D326" s="17" t="s">
        <v>217</v>
      </c>
      <c r="E326" s="9" t="s">
        <v>642</v>
      </c>
      <c r="F326" s="5"/>
      <c r="G326" s="5" t="s">
        <v>1265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11" t="s">
        <v>27</v>
      </c>
    </row>
    <row r="327" spans="1:20" ht="16.5" customHeight="1" x14ac:dyDescent="0.25">
      <c r="A327" s="17" t="s">
        <v>842</v>
      </c>
      <c r="B327" s="17"/>
      <c r="C327" s="17" t="s">
        <v>263</v>
      </c>
      <c r="D327" s="17" t="s">
        <v>469</v>
      </c>
      <c r="E327" s="9" t="s">
        <v>470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11" t="s">
        <v>27</v>
      </c>
    </row>
    <row r="328" spans="1:20" ht="16.5" customHeight="1" x14ac:dyDescent="0.25">
      <c r="A328" s="16" t="s">
        <v>675</v>
      </c>
      <c r="B328" s="17"/>
      <c r="C328" s="17" t="s">
        <v>238</v>
      </c>
      <c r="D328" s="17" t="s">
        <v>326</v>
      </c>
      <c r="E328" s="9" t="s">
        <v>327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11" t="s">
        <v>27</v>
      </c>
    </row>
    <row r="329" spans="1:20" ht="16.5" customHeight="1" x14ac:dyDescent="0.25">
      <c r="A329" s="17" t="s">
        <v>687</v>
      </c>
      <c r="B329" s="17"/>
      <c r="C329" s="17"/>
      <c r="D329" s="17"/>
      <c r="E329" s="9" t="s">
        <v>392</v>
      </c>
      <c r="F329" s="5" t="s">
        <v>1266</v>
      </c>
      <c r="G329" s="5" t="s">
        <v>1267</v>
      </c>
      <c r="H329" s="5" t="s">
        <v>1268</v>
      </c>
      <c r="I329" s="5" t="s">
        <v>1269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11" t="s">
        <v>27</v>
      </c>
    </row>
    <row r="330" spans="1:20" ht="16.5" customHeight="1" x14ac:dyDescent="0.25">
      <c r="A330" s="17" t="s">
        <v>684</v>
      </c>
      <c r="B330" s="17"/>
      <c r="C330" s="17"/>
      <c r="D330" s="17"/>
      <c r="E330" s="9" t="s">
        <v>366</v>
      </c>
      <c r="F330" s="5" t="s">
        <v>1270</v>
      </c>
      <c r="G330" s="5" t="s">
        <v>1271</v>
      </c>
      <c r="H330" s="5"/>
      <c r="I330" s="5" t="s">
        <v>1272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11" t="s">
        <v>27</v>
      </c>
    </row>
    <row r="331" spans="1:20" ht="16.5" customHeight="1" x14ac:dyDescent="0.25">
      <c r="A331" s="17" t="s">
        <v>684</v>
      </c>
      <c r="B331" s="17"/>
      <c r="C331" s="17"/>
      <c r="D331" s="17"/>
      <c r="E331" s="9" t="s">
        <v>487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11" t="s">
        <v>27</v>
      </c>
    </row>
    <row r="332" spans="1:20" ht="16.5" customHeight="1" x14ac:dyDescent="0.25">
      <c r="A332" s="17" t="s">
        <v>684</v>
      </c>
      <c r="B332" s="17"/>
      <c r="C332" s="17"/>
      <c r="D332" s="17"/>
      <c r="E332" s="9" t="s">
        <v>602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11" t="s">
        <v>27</v>
      </c>
    </row>
    <row r="333" spans="1:20" ht="16.5" customHeight="1" x14ac:dyDescent="0.2">
      <c r="A333" s="16" t="s">
        <v>43</v>
      </c>
      <c r="B333" s="16" t="s">
        <v>29</v>
      </c>
      <c r="C333" s="16"/>
      <c r="D333" s="16"/>
      <c r="E333" s="8" t="s">
        <v>44</v>
      </c>
      <c r="F333" s="11" t="s">
        <v>45</v>
      </c>
      <c r="G333" s="11" t="str">
        <f>HYPERLINK("http://winfieldcourier.com")</f>
        <v>http://winfieldcourier.com</v>
      </c>
      <c r="H333" s="11" t="s">
        <v>46</v>
      </c>
      <c r="I333" s="11" t="str">
        <f>HYPERLINK("https://www.facebook.com/winfieldcourier")</f>
        <v>https://www.facebook.com/winfieldcourier</v>
      </c>
      <c r="J333" s="11" t="s">
        <v>47</v>
      </c>
      <c r="K333" s="11" t="str">
        <f>HYPERLINK("https://www.linkedin.com/company/winfield-daily-courier")</f>
        <v>https://www.linkedin.com/company/winfield-daily-courier</v>
      </c>
      <c r="L333" s="11"/>
      <c r="M333" s="11"/>
      <c r="N333" s="11"/>
      <c r="O333" s="11" t="s">
        <v>24</v>
      </c>
      <c r="P333" s="11">
        <v>3207</v>
      </c>
      <c r="Q333" s="11">
        <v>45</v>
      </c>
      <c r="R333" s="11" t="s">
        <v>25</v>
      </c>
      <c r="S333" s="11" t="s">
        <v>48</v>
      </c>
      <c r="T333" s="11" t="s">
        <v>27</v>
      </c>
    </row>
    <row r="334" spans="1:20" ht="16.5" customHeight="1" x14ac:dyDescent="0.25">
      <c r="A334" s="17" t="s">
        <v>43</v>
      </c>
      <c r="B334" s="17"/>
      <c r="C334" s="17"/>
      <c r="D334" s="17"/>
      <c r="E334" s="9" t="s">
        <v>359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11" t="s">
        <v>27</v>
      </c>
    </row>
    <row r="335" spans="1:20" ht="16.5" customHeight="1" x14ac:dyDescent="0.25">
      <c r="A335" s="17" t="s">
        <v>804</v>
      </c>
      <c r="B335" s="17"/>
      <c r="C335" s="17" t="s">
        <v>230</v>
      </c>
      <c r="D335" s="17" t="s">
        <v>382</v>
      </c>
      <c r="E335" s="9" t="s">
        <v>383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11" t="s">
        <v>27</v>
      </c>
    </row>
    <row r="336" spans="1:20" ht="34.5" customHeight="1" x14ac:dyDescent="0.25">
      <c r="A336" s="17" t="s">
        <v>698</v>
      </c>
      <c r="B336" s="17"/>
      <c r="C336" s="17" t="s">
        <v>270</v>
      </c>
      <c r="D336" s="17" t="s">
        <v>495</v>
      </c>
      <c r="E336" s="9" t="s">
        <v>496</v>
      </c>
      <c r="F336" s="5" t="s">
        <v>1273</v>
      </c>
      <c r="G336" s="5" t="s">
        <v>1274</v>
      </c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11" t="s">
        <v>27</v>
      </c>
    </row>
    <row r="338" spans="7:7" ht="16.5" customHeight="1" x14ac:dyDescent="0.2">
      <c r="G338" s="1" t="s">
        <v>858</v>
      </c>
    </row>
  </sheetData>
  <sortState xmlns:xlrd2="http://schemas.microsoft.com/office/spreadsheetml/2017/richdata2" ref="A4:T336">
    <sortCondition ref="A4:A336"/>
  </sortState>
  <mergeCells count="2">
    <mergeCell ref="A1:T1"/>
    <mergeCell ref="A2:T2"/>
  </mergeCells>
  <hyperlinks>
    <hyperlink ref="E97" r:id="rId1" xr:uid="{6B50696F-1E92-47CC-AC73-B59E85F117EB}"/>
    <hyperlink ref="E107" r:id="rId2" display="mailto:news@kmuw.org" xr:uid="{D8F47297-FFAD-4345-9D36-B204DFBE0ABA}"/>
    <hyperlink ref="E110" r:id="rId3" xr:uid="{F0F740E1-E9BB-4AF6-A311-16701F1A881D}"/>
    <hyperlink ref="E80" r:id="rId4" xr:uid="{9E14198F-5E88-4DEE-B3AD-E9F3BCAE7B3E}"/>
    <hyperlink ref="E136" r:id="rId5" xr:uid="{F47B1975-2EA7-43D9-AF9C-3457F230A320}"/>
    <hyperlink ref="E108" r:id="rId6" xr:uid="{476EBCFF-F0B2-47B0-A49E-DEEA9B6274B1}"/>
    <hyperlink ref="E4" r:id="rId7" xr:uid="{66BC67A0-2CF5-4BD5-B84A-1CFF2BE75C12}"/>
    <hyperlink ref="E21" r:id="rId8" xr:uid="{C3E5F296-7942-4838-80BD-BA7941FBF00F}"/>
    <hyperlink ref="E99" r:id="rId9" xr:uid="{55543329-9AF9-4790-BFE0-ADD69A98C5E3}"/>
    <hyperlink ref="E133" r:id="rId10" xr:uid="{911A0EC2-CCCB-48F8-B195-C26A834C200C}"/>
    <hyperlink ref="E26" r:id="rId11" xr:uid="{C61970DD-489A-4579-922D-2A4C1E953F9F}"/>
    <hyperlink ref="E35" r:id="rId12" xr:uid="{FAD2167F-C7D0-4AD4-AB04-15E7BA80118A}"/>
    <hyperlink ref="E24" r:id="rId13" xr:uid="{BA40ACC7-738C-45F6-8DFD-A358DE128591}"/>
    <hyperlink ref="E44" r:id="rId14" xr:uid="{E854420E-F6C5-4306-816C-F22CCA8BFBA4}"/>
    <hyperlink ref="E38" r:id="rId15" xr:uid="{832C0C53-B045-4AEF-B4FE-9A1AF899E783}"/>
    <hyperlink ref="E36" r:id="rId16" xr:uid="{56666D31-8BA9-4341-8659-DB34B7A613F4}"/>
    <hyperlink ref="E41" r:id="rId17" xr:uid="{9CC04617-17AB-4577-98FD-8CA85B419223}"/>
    <hyperlink ref="E69" r:id="rId18" xr:uid="{32D50A41-19E0-4E15-8F3D-7712C131B2F7}"/>
    <hyperlink ref="E51" r:id="rId19" xr:uid="{ADFB62E3-FEE5-4AE4-9FBB-F2A02841569E}"/>
    <hyperlink ref="E63" r:id="rId20" xr:uid="{5967EE9B-0946-4D84-AB15-37707B7610EE}"/>
    <hyperlink ref="E87" r:id="rId21" xr:uid="{2DC0957B-B752-4730-A3FE-B84B50F60875}"/>
    <hyperlink ref="E54" r:id="rId22" xr:uid="{66CB92C6-23CC-467E-8FCA-B9846C6711D0}"/>
    <hyperlink ref="E135" r:id="rId23" xr:uid="{0704E0D5-8F57-4502-8FA3-5263538EE460}"/>
    <hyperlink ref="E31" r:id="rId24" xr:uid="{D8A3B222-FB10-4563-BF3D-AC7408D4A1F6}"/>
    <hyperlink ref="E89" r:id="rId25" xr:uid="{432768D7-8133-4D2E-A11A-F52FF70C0642}"/>
    <hyperlink ref="E126" r:id="rId26" xr:uid="{9DFA85E9-B0BF-446A-B327-B08AFC9EE1CA}"/>
    <hyperlink ref="E60" r:id="rId27" xr:uid="{FC6C691D-5BC1-4D8F-9EBF-A2396C510F99}"/>
    <hyperlink ref="E8" r:id="rId28" xr:uid="{F0D5BA9E-8AEB-4B79-A1F0-89C265A6A195}"/>
    <hyperlink ref="E70" r:id="rId29" xr:uid="{CB0C6541-0B09-4C40-B359-79C326EF2292}"/>
    <hyperlink ref="E66" r:id="rId30" xr:uid="{6D152CA1-21C8-48F7-BF17-69734EFCC7CC}"/>
    <hyperlink ref="E83" r:id="rId31" xr:uid="{EFB9BFB3-06B5-4F49-B100-5E1818D9745C}"/>
    <hyperlink ref="E7" r:id="rId32" xr:uid="{7486E090-7B9E-405B-9890-221417B2E5A1}"/>
    <hyperlink ref="E82" r:id="rId33" xr:uid="{37979907-3E1E-4E48-B4A8-91D68A99224B}"/>
    <hyperlink ref="E13" r:id="rId34" xr:uid="{C9AE6D1A-3AE2-4AA4-AEA8-B2F25DFBAB97}"/>
    <hyperlink ref="E29" r:id="rId35" xr:uid="{BBFE7EE9-C0E4-490D-9796-BAF14F96EF86}"/>
    <hyperlink ref="E16" r:id="rId36" xr:uid="{659399D5-737B-4320-9D01-CAF8BDCC76CE}"/>
    <hyperlink ref="E144" r:id="rId37" xr:uid="{0EFB9550-7C4D-4862-85E7-FEBB28F33485}"/>
    <hyperlink ref="E92" r:id="rId38" xr:uid="{49F7B4CC-8422-4C2D-8843-BAC23CE4283F}"/>
    <hyperlink ref="E130" r:id="rId39" xr:uid="{C4688915-DEEA-460E-8AD5-E6E701CEC3A3}"/>
    <hyperlink ref="E64" r:id="rId40" xr:uid="{3E856125-0713-4A37-A07C-A06AF5C8AE66}"/>
    <hyperlink ref="E111" r:id="rId41" xr:uid="{55BF1297-3BF4-40E2-8D10-B2B875F2CA60}"/>
    <hyperlink ref="E79" r:id="rId42" xr:uid="{87424379-621E-476A-8006-556C3DC83421}"/>
    <hyperlink ref="E22" r:id="rId43" display="kansascity@courthousenews.com" xr:uid="{9EB8EE44-7F97-4947-892D-A37E44890E9C}"/>
    <hyperlink ref="E98" r:id="rId44" xr:uid="{3B698B8A-3C92-44B8-BFE5-79F3E3E45749}"/>
    <hyperlink ref="E93" r:id="rId45" xr:uid="{637B1A36-4CAB-4A42-A1BF-17E29A335444}"/>
    <hyperlink ref="E100" r:id="rId46" xr:uid="{8D7FADF6-BB69-4A50-A385-C9A16BC7B4DF}"/>
    <hyperlink ref="E101" r:id="rId47" xr:uid="{C1F30179-2852-41F3-8698-300827E69C13}"/>
    <hyperlink ref="E115" r:id="rId48" xr:uid="{535A6AA8-40C8-4DD2-B707-B60BDF5B7701}"/>
    <hyperlink ref="E117" r:id="rId49" xr:uid="{BA944E86-BE58-4530-A476-952562B9FDB0}"/>
    <hyperlink ref="E113" r:id="rId50" xr:uid="{A36F4E74-3ABD-4EE8-B67C-8179E1B97C2F}"/>
    <hyperlink ref="E138" r:id="rId51" xr:uid="{1DFC231C-6FF7-47ED-8075-6941E6A13C0B}"/>
    <hyperlink ref="E58" r:id="rId52" xr:uid="{3F46AE18-3FAD-472E-B71C-0D80154ADCE5}"/>
    <hyperlink ref="E86" r:id="rId53" xr:uid="{DB729597-FC9A-424D-842E-1C1DDCCE6309}"/>
    <hyperlink ref="E105" r:id="rId54" xr:uid="{C3C87B56-FC13-4372-96E4-194D458D3996}"/>
    <hyperlink ref="E137" r:id="rId55" xr:uid="{E3A53614-4918-4F0D-89D8-B35BE25784AA}"/>
    <hyperlink ref="E141" r:id="rId56" xr:uid="{1A3ED536-2EB0-42CF-A7E5-43126D85D28F}"/>
    <hyperlink ref="E47" r:id="rId57" xr:uid="{6E48B231-1C77-4B73-ACFC-C65C9CBDF9F9}"/>
    <hyperlink ref="E91" r:id="rId58" xr:uid="{E979779D-EAF9-434E-8EF4-D99F9EF3122F}"/>
    <hyperlink ref="E20" r:id="rId59" xr:uid="{52155339-EF47-4EB0-ABBF-8B6AB5F0A33E}"/>
    <hyperlink ref="E42" r:id="rId60" xr:uid="{FF640AE0-C2A6-4BE6-9744-089223E727AB}"/>
    <hyperlink ref="E109" r:id="rId61" xr:uid="{7F98C1CF-D47C-491E-9B0C-FC9224A8863E}"/>
    <hyperlink ref="E116" r:id="rId62" xr:uid="{ED700B41-8247-4236-BD87-CF4BE7A80D1A}"/>
    <hyperlink ref="E12" r:id="rId63" xr:uid="{E80DA908-0AE5-49DC-BA29-450FAE10716E}"/>
    <hyperlink ref="E33" r:id="rId64" xr:uid="{C642EA0B-C1ED-4C07-A366-9A25FB310482}"/>
    <hyperlink ref="E127" r:id="rId65" xr:uid="{A2B120B4-16AD-4765-A0DB-63E8ADB35F17}"/>
    <hyperlink ref="E48" r:id="rId66" xr:uid="{7D4D7FA5-8613-4A59-B7DF-BD66A16A4B3F}"/>
    <hyperlink ref="E94" r:id="rId67" xr:uid="{20A3C097-016D-4AC4-B252-BE5025781F56}"/>
    <hyperlink ref="E95" r:id="rId68" xr:uid="{523388AD-0447-4EDF-9E20-B0A90B0252B7}"/>
    <hyperlink ref="E77" r:id="rId69" xr:uid="{F496A29F-4191-43FA-8C43-89DAC18779CD}"/>
    <hyperlink ref="E19" r:id="rId70" xr:uid="{22EF8F31-BC62-420E-8678-36E5E4ABCF6A}"/>
    <hyperlink ref="E131" r:id="rId71" xr:uid="{61BF481D-784F-46E4-8123-7FD1A864C5D1}"/>
    <hyperlink ref="E140" r:id="rId72" xr:uid="{269FA21A-B192-47A1-B890-6061B5A698EE}"/>
    <hyperlink ref="E84" r:id="rId73" xr:uid="{7DAE02C3-FF65-4DA0-9365-4037D2E57D75}"/>
    <hyperlink ref="E40" r:id="rId74" xr:uid="{F560638B-2B01-4DE8-B960-454576806707}"/>
    <hyperlink ref="E32" r:id="rId75" xr:uid="{256820D9-1EDB-4801-B915-041D89D85999}"/>
    <hyperlink ref="E104" r:id="rId76" xr:uid="{49DB21BB-F5D3-4E58-8D0B-3A3BC3658EBD}"/>
    <hyperlink ref="E106" r:id="rId77" xr:uid="{ED47D9BA-F2F5-43B4-AB60-2DFB3411B78A}"/>
    <hyperlink ref="E128" r:id="rId78" xr:uid="{D1436FC5-FE8F-42D3-B282-6BFA71C9597C}"/>
    <hyperlink ref="E129" r:id="rId79" xr:uid="{12E436FF-5264-424A-8532-742086CBD924}"/>
    <hyperlink ref="E132" r:id="rId80" xr:uid="{6B96C724-9743-4733-A7D0-49D14F38A21B}"/>
    <hyperlink ref="E134" r:id="rId81" xr:uid="{596A18E4-39A2-476A-A31B-081CA3148C96}"/>
    <hyperlink ref="E125" r:id="rId82" xr:uid="{60F69461-221B-4B7A-9B50-4F136BFB8A5A}"/>
    <hyperlink ref="E124" r:id="rId83" xr:uid="{8B9C9C74-28B1-45A2-BC86-8483AD0C0E45}"/>
    <hyperlink ref="E123" r:id="rId84" xr:uid="{C85EB6E9-694E-4A89-8931-A907D2AAFC87}"/>
    <hyperlink ref="E139" r:id="rId85" xr:uid="{0C58D528-7F49-4313-9369-AF24F04F9C04}"/>
    <hyperlink ref="E122" r:id="rId86" xr:uid="{C2955211-633B-48F2-8B13-E9DBA22E1711}"/>
    <hyperlink ref="E121" r:id="rId87" xr:uid="{73CBC6FB-B0C0-4E86-A5C2-6D3CE497518E}"/>
    <hyperlink ref="E120" r:id="rId88" xr:uid="{D8130E12-A888-4761-97FA-85FA2075F2A1}"/>
    <hyperlink ref="E118" r:id="rId89" xr:uid="{C2D1416A-B97B-421D-8EE4-9A481E5EA755}"/>
    <hyperlink ref="E119" r:id="rId90" xr:uid="{1976F084-B842-4BDE-97C2-A5A1FD65F6E3}"/>
    <hyperlink ref="E114" r:id="rId91" xr:uid="{E1DD89C5-6746-4CD0-A285-B09C354C85C8}"/>
    <hyperlink ref="E96" r:id="rId92" xr:uid="{0A36B173-4DAD-4806-9258-9647326EDC61}"/>
    <hyperlink ref="E90" r:id="rId93" xr:uid="{86A54F16-66E8-4C2F-9DF7-8DF666319016}"/>
    <hyperlink ref="E88" r:id="rId94" xr:uid="{6E5781EE-DE4F-4347-B446-831F980283CA}"/>
    <hyperlink ref="E85" r:id="rId95" xr:uid="{7DF4787D-A3AA-49D3-8ADC-F4593AE7BAD1}"/>
    <hyperlink ref="E81" r:id="rId96" xr:uid="{82C5E1B8-D598-4F62-AD4E-C606AFFFA267}"/>
    <hyperlink ref="E78" r:id="rId97" xr:uid="{F5B3C2B3-CD0C-4BC6-B5CD-B3585172615A}"/>
    <hyperlink ref="E75" r:id="rId98" xr:uid="{4FD09961-0C88-4E03-90E2-95E4EE32A2B4}"/>
    <hyperlink ref="E74" r:id="rId99" xr:uid="{AD51A79E-BC43-4B66-8508-F5237DCBDBA3}"/>
    <hyperlink ref="E73" r:id="rId100" xr:uid="{4C221BD6-648B-4309-8F47-81ED601BF105}"/>
    <hyperlink ref="E72" r:id="rId101" xr:uid="{AAE3483D-BF86-4379-B201-C9C382D49D0C}"/>
    <hyperlink ref="E71" r:id="rId102" xr:uid="{E21A01DE-D755-49E5-A25C-A8261A0F6E44}"/>
    <hyperlink ref="E68" r:id="rId103" xr:uid="{A32270FF-64B9-4DD3-804F-B8EA1CF76C42}"/>
    <hyperlink ref="E102" r:id="rId104" display="jkeene@kiowacountysignal.com" xr:uid="{8EC26EE8-0037-4096-AF80-642F0983C353}"/>
    <hyperlink ref="E103" r:id="rId105" xr:uid="{88040563-00DB-412F-B42E-272C5FE20392}"/>
    <hyperlink ref="E112" r:id="rId106" xr:uid="{B11CBAB6-7C86-4DBB-AFFF-D18A3C7ED351}"/>
    <hyperlink ref="E142" r:id="rId107" xr:uid="{2FC8410C-F5A5-4EE4-804C-56DD1108FB5C}"/>
    <hyperlink ref="E143" r:id="rId108" xr:uid="{33F4D229-69C5-4448-B8EA-2E34426699D1}"/>
    <hyperlink ref="E145" r:id="rId109" xr:uid="{1F42CE3D-3081-4D99-959A-EBD7E8FB7722}"/>
    <hyperlink ref="E146" r:id="rId110" xr:uid="{87E477CD-16C8-4012-92D8-BBC8CDB7D355}"/>
    <hyperlink ref="E147" r:id="rId111" xr:uid="{737A5C3D-9B46-4C1A-9BB7-D0E26819ACEB}"/>
    <hyperlink ref="E148" r:id="rId112" xr:uid="{114E34FA-134E-4D8D-94F2-D63BE6F7EEF9}"/>
    <hyperlink ref="E149" r:id="rId113" xr:uid="{C83B47EA-771D-4015-911C-16435ACAFD8E}"/>
    <hyperlink ref="E76" r:id="rId114" xr:uid="{EC08E7E3-2517-46B6-9DDA-45DBDAE67621}"/>
    <hyperlink ref="E67" r:id="rId115" display="holtonrecorder@embarqmail.com" xr:uid="{5991CA72-045F-489A-AAB4-2F1F0EA30BB4}"/>
    <hyperlink ref="E65" r:id="rId116" xr:uid="{D4611F27-3C21-45B6-81F8-E9F0141396E0}"/>
    <hyperlink ref="E62" r:id="rId117" xr:uid="{2CE07239-8538-424B-9B07-49C1523120ED}"/>
    <hyperlink ref="E61" r:id="rId118" xr:uid="{6F8BAE7A-D091-47B1-9871-88B76D4E9D14}"/>
    <hyperlink ref="E59" r:id="rId119" xr:uid="{CC5D3992-7141-422D-8C45-942917913268}"/>
    <hyperlink ref="E57" r:id="rId120" xr:uid="{BBACEE1F-523D-4150-BF54-86D3C498A5E2}"/>
    <hyperlink ref="E56" r:id="rId121" xr:uid="{36BC0A60-2F66-4000-BC73-A63705CDAAA2}"/>
    <hyperlink ref="E55" r:id="rId122" xr:uid="{0D5771A0-694A-4025-8C32-443001B44F4C}"/>
    <hyperlink ref="E53" r:id="rId123" xr:uid="{D1CA4E75-1222-4876-BB3B-7D04D26BC4DD}"/>
    <hyperlink ref="E52" r:id="rId124" xr:uid="{C244D4B2-689D-4DEE-AC08-13C498213199}"/>
    <hyperlink ref="E50" r:id="rId125" xr:uid="{429CFE4F-AF4B-4786-A6B0-72248905D044}"/>
    <hyperlink ref="E49" r:id="rId126" xr:uid="{82A92F33-1754-4B5D-8AA0-4FEEA8261F0E}"/>
    <hyperlink ref="E46" r:id="rId127" xr:uid="{BB4A1E0D-784E-4FC0-A399-1A6B0536D37A}"/>
    <hyperlink ref="E45" r:id="rId128" xr:uid="{F047094B-2223-498A-9790-D7AFAC77D73D}"/>
    <hyperlink ref="E43" r:id="rId129" xr:uid="{3FEF519B-82C6-4839-B83E-1BB79F5A4FAE}"/>
    <hyperlink ref="E39" r:id="rId130" xr:uid="{92470FA3-43B6-4610-B069-CC46C4CC3C2F}"/>
    <hyperlink ref="E37" r:id="rId131" xr:uid="{AABDEBD8-D3BC-4B78-BB3D-0AA6891CF979}"/>
    <hyperlink ref="E34" r:id="rId132" display="ewn@eastwichitanews.com" xr:uid="{651FC830-78A6-4FFC-BA68-AFF285943BF8}"/>
    <hyperlink ref="E30" r:id="rId133" xr:uid="{F709D8E2-2D3D-4A71-B1E8-8BBDE60DE772}"/>
    <hyperlink ref="E28" r:id="rId134" xr:uid="{0CDB4F4D-8382-4F3E-B876-BA612741BA25}"/>
    <hyperlink ref="E27" r:id="rId135" display="dcnews@dodgeglobe.com" xr:uid="{2A848C0E-5E41-43D3-9682-8100C94C4709}"/>
    <hyperlink ref="E25" r:id="rId136" xr:uid="{F09BE433-44D8-4106-A781-035A97F55C3F}"/>
    <hyperlink ref="E23" r:id="rId137" xr:uid="{42C4BC25-1221-40BE-8105-5D62044C1A55}"/>
    <hyperlink ref="E18" r:id="rId138" xr:uid="{1848D1B5-996B-4786-AD02-B5554AEFD0DF}"/>
    <hyperlink ref="E17" r:id="rId139" display="editor@clarionpaper.com" xr:uid="{054E2188-5DDA-4DFA-8D7D-F9C3CE1664E7}"/>
    <hyperlink ref="E15" r:id="rId140" xr:uid="{BD191C16-09DD-44A5-9F86-E69A8334C522}"/>
    <hyperlink ref="E14" r:id="rId141" xr:uid="{5C348408-F391-4991-BCBE-40768EB0C24F}"/>
    <hyperlink ref="E10" r:id="rId142" xr:uid="{94B23BDC-8539-4F7A-BE0C-0C52267A4147}"/>
    <hyperlink ref="E9" r:id="rId143" xr:uid="{DA14A10F-53BF-4C1F-9D39-7F110F55B2C4}"/>
    <hyperlink ref="E6" r:id="rId144" xr:uid="{B40DDB39-8C55-4974-BB73-89AEEFFCC579}"/>
    <hyperlink ref="E5" r:id="rId145" xr:uid="{D219E5D7-6F17-478B-9D93-92FF7FB782AA}"/>
    <hyperlink ref="E11" r:id="rId146" xr:uid="{EA5D2A53-3E25-43C2-BF91-B67B6D0014BC}"/>
    <hyperlink ref="E325" r:id="rId147" xr:uid="{1460EB59-947A-47AE-8541-66E7309185AC}"/>
    <hyperlink ref="E280" r:id="rId148" xr:uid="{FC3A7FB2-DCE4-4642-A3F0-B12F1DD6860D}"/>
    <hyperlink ref="E303" r:id="rId149" xr:uid="{16AD0609-9D87-4B78-AC6A-E5B86BCFAA88}"/>
    <hyperlink ref="E326" r:id="rId150" xr:uid="{5393E04E-1E15-41B6-BE05-8ABB71CC1471}"/>
    <hyperlink ref="E304" r:id="rId151" xr:uid="{95090787-3878-4C3B-9DA3-EA5675875599}"/>
    <hyperlink ref="E305" r:id="rId152" xr:uid="{558F07DA-6402-40BC-878C-4FF71902C680}"/>
    <hyperlink ref="E263" r:id="rId153" xr:uid="{3D998E41-CAE1-45BA-9102-C9617DB126C9}"/>
    <hyperlink ref="E230" r:id="rId154" xr:uid="{B006C94C-0B12-4DA9-90BC-A4CFFE410080}"/>
    <hyperlink ref="E161" r:id="rId155" xr:uid="{13F5685E-A086-463B-BCEA-C2EBB38F07ED}"/>
    <hyperlink ref="E208" r:id="rId156" xr:uid="{DAB12362-FF22-4A40-8AB2-EAF49B14D80D}"/>
    <hyperlink ref="E251" r:id="rId157" xr:uid="{4AD11521-87E4-4A2E-BE71-32C9408DD201}"/>
    <hyperlink ref="E267" r:id="rId158" xr:uid="{D371DACB-E9F6-4B7F-AAC0-D66463F8C096}"/>
    <hyperlink ref="E274" r:id="rId159" xr:uid="{D5C8C943-9737-4ABA-9724-02D2DCBC2335}"/>
    <hyperlink ref="E328" r:id="rId160" xr:uid="{8D14D7E0-DD06-471F-A658-90565C7BE7FB}"/>
    <hyperlink ref="E318" r:id="rId161" xr:uid="{0125C23A-BA5E-428F-A1A3-55DACEDAC20F}"/>
    <hyperlink ref="E275" r:id="rId162" xr:uid="{AE8F1988-0D53-444F-9E6C-8CAACFCB21F1}"/>
    <hyperlink ref="E288" r:id="rId163" xr:uid="{BE81E4CD-9A29-4347-A399-76E0FEF3533B}"/>
    <hyperlink ref="E302" r:id="rId164" xr:uid="{12DAB3BC-5905-4692-AD88-28EB65279749}"/>
    <hyperlink ref="E289" r:id="rId165" xr:uid="{090E53D9-7C24-408C-BA6B-CAC533B89B6F}"/>
    <hyperlink ref="E173" r:id="rId166" xr:uid="{82E87116-BA34-4E15-9D6F-0E46F48C752D}"/>
    <hyperlink ref="E177" r:id="rId167" xr:uid="{703A32A6-15C0-453B-881F-7795FA890688}"/>
    <hyperlink ref="E207" r:id="rId168" xr:uid="{B6BD9AEB-5792-49CA-9E11-CCC01B2F6907}"/>
    <hyperlink ref="E239" r:id="rId169" xr:uid="{0DB466B1-82AB-4D33-A0F0-3D3809248EE9}"/>
    <hyperlink ref="E272" r:id="rId170" xr:uid="{8B43D11B-398A-411A-87E7-34115D319566}"/>
    <hyperlink ref="E233" r:id="rId171" xr:uid="{5FA07252-C007-4166-8D25-47BDFB90374F}"/>
    <hyperlink ref="E287" r:id="rId172" xr:uid="{168EF397-A599-4315-B8A6-8EDBC77EA56F}"/>
    <hyperlink ref="E260" r:id="rId173" xr:uid="{F6BE7B56-3918-41A3-A81A-9E13FAF0B9A9}"/>
    <hyperlink ref="E221" r:id="rId174" xr:uid="{C1015B56-944B-4B00-8155-0C21E0B7A4F9}"/>
    <hyperlink ref="E218" r:id="rId175" xr:uid="{0D330725-0F33-42E9-8E9D-B55701113357}"/>
    <hyperlink ref="E317" r:id="rId176" xr:uid="{E477FCB8-1477-401C-AFFA-4AACE77BE89D}"/>
    <hyperlink ref="E234" r:id="rId177" xr:uid="{4B01C31C-6EF8-4DBB-9D95-E475A14E12BB}"/>
    <hyperlink ref="E193" r:id="rId178" xr:uid="{CA0CCCBF-622B-4332-A1C4-B92EF7468442}"/>
    <hyperlink ref="E213" r:id="rId179" xr:uid="{B20F958C-E19F-42AD-8F26-B05E58580961}"/>
    <hyperlink ref="E248" r:id="rId180" xr:uid="{C171BA66-14B6-452C-9DB0-A7BE56B4A34C}"/>
    <hyperlink ref="E228" r:id="rId181" xr:uid="{0EC16A4F-8528-403C-A97D-24D68366E2E8}"/>
    <hyperlink ref="E245" r:id="rId182" xr:uid="{43A40881-EC27-478D-94F3-CCC690AE202E}"/>
    <hyperlink ref="E266" r:id="rId183" xr:uid="{0FB149CB-FC90-4C4C-9114-BFBF2606915A}"/>
    <hyperlink ref="E237" r:id="rId184" xr:uid="{A6424AC1-2FAB-446E-9AAD-A09DEE2CF0AA}"/>
    <hyperlink ref="E224" r:id="rId185" xr:uid="{DD5CBA40-DCC7-43B6-AFCA-4C17F471EE6D}"/>
    <hyperlink ref="E236" r:id="rId186" xr:uid="{23560391-3AFF-4BE0-86E7-F8195A9A2F3E}"/>
    <hyperlink ref="E179" r:id="rId187" xr:uid="{A379AAD8-7C86-44D7-819E-E74D5D81DDA8}"/>
    <hyperlink ref="E225" r:id="rId188" xr:uid="{913DF7D9-05D5-432F-9C70-985472E00A1C}"/>
    <hyperlink ref="E270" r:id="rId189" xr:uid="{848D071C-8AF7-43F3-9316-5C47B3BE3D97}"/>
    <hyperlink ref="E204" r:id="rId190" xr:uid="{DBC8809C-7680-42F3-85B4-D9138C2F0069}"/>
    <hyperlink ref="E176" r:id="rId191" xr:uid="{7BD054CE-3B7E-4222-9899-802AB4672488}"/>
    <hyperlink ref="E168" r:id="rId192" xr:uid="{628641E5-09B0-43E4-82EE-902DEBDAE254}"/>
    <hyperlink ref="E290" r:id="rId193" xr:uid="{57E3D1ED-5F65-41F0-A321-DE71E94D8724}"/>
    <hyperlink ref="E226" r:id="rId194" xr:uid="{A072B423-58ED-4A91-A410-43FEE4E65C37}"/>
    <hyperlink ref="E196" r:id="rId195" xr:uid="{B63F3F87-1867-40F3-94A1-4594455CCF33}"/>
    <hyperlink ref="E219" r:id="rId196" xr:uid="{4EC31056-E071-4BD2-8B23-85F5C2F1F1AA}"/>
    <hyperlink ref="E262" r:id="rId197" xr:uid="{9BE012C2-71FA-4F22-8DAA-A42A1252BE02}"/>
    <hyperlink ref="E211" r:id="rId198" xr:uid="{274AE173-F3D1-4BE3-81B0-02D4F9FDA7BD}"/>
    <hyperlink ref="E217" r:id="rId199" xr:uid="{441380A6-BC38-40CB-8BD4-E8C68ACE6A47}"/>
    <hyperlink ref="E335" r:id="rId200" xr:uid="{3973DE2F-F1A4-4C91-B72F-8AE49F88F060}"/>
    <hyperlink ref="E249" r:id="rId201" xr:uid="{F5FCEE78-CA12-4C6B-905B-F08B7D36C19E}"/>
    <hyperlink ref="E279" r:id="rId202" xr:uid="{107F49AC-2C27-4AAD-9128-AF5E2A2666AD}"/>
    <hyperlink ref="E182" r:id="rId203" xr:uid="{1ABA32B5-9D0F-4946-9DCC-E23FD70F1C0B}"/>
    <hyperlink ref="E200" r:id="rId204" xr:uid="{9FBEFDFC-22E9-4131-B1FF-ED66B59F9D7C}"/>
    <hyperlink ref="E246" r:id="rId205" xr:uid="{DF782A93-F212-411F-918D-3E58283254E2}"/>
    <hyperlink ref="E169" r:id="rId206" xr:uid="{E632D573-A744-48E5-9C9D-8BAB8D0F973F}"/>
    <hyperlink ref="E174" r:id="rId207" xr:uid="{ABA96744-5242-4121-9119-C64216030358}"/>
    <hyperlink ref="E215" r:id="rId208" xr:uid="{7828CE61-23AC-49A5-8710-5EB2AAD7BC8D}"/>
    <hyperlink ref="E309" r:id="rId209" xr:uid="{72FD2BB1-9DDF-4516-BB65-F2E5D2F47811}"/>
    <hyperlink ref="E293" r:id="rId210" xr:uid="{8E22112B-724F-45A3-B39A-C99CF023ED3A}"/>
    <hyperlink ref="E163" r:id="rId211" xr:uid="{8665146A-592A-4BF8-91E9-60189374365F}"/>
    <hyperlink ref="E294" r:id="rId212" xr:uid="{E7787924-A2EC-4548-9CEE-F7D9BD1A29F8}"/>
    <hyperlink ref="E175" r:id="rId213" xr:uid="{DF5301B3-88ED-4B42-98B2-F1D5EF91E7CC}"/>
    <hyperlink ref="E311" r:id="rId214" xr:uid="{97D32902-34C0-408A-8C27-20D767EC2389}"/>
    <hyperlink ref="E265" r:id="rId215" xr:uid="{71B6E6C5-5893-41F9-9582-184E4A417111}"/>
    <hyperlink ref="E150" r:id="rId216" xr:uid="{E0572A91-A352-44AE-A033-3F45B030F651}"/>
    <hyperlink ref="E278" r:id="rId217" xr:uid="{2BFC42BE-CCA8-4C73-819D-859D4898A5D1}"/>
    <hyperlink ref="E282" r:id="rId218" xr:uid="{A0E51CFB-3A47-43BE-B787-B577778C55D1}"/>
    <hyperlink ref="E151" r:id="rId219" xr:uid="{3DA14498-BAB4-4086-A0E6-421777C0D148}"/>
    <hyperlink ref="E214" r:id="rId220" xr:uid="{8DDD0225-C683-418C-AB42-03FC76DE51CA}"/>
    <hyperlink ref="E268" r:id="rId221" xr:uid="{FAA9AAE8-F096-41E8-97E4-6ECD14C43151}"/>
    <hyperlink ref="E199" r:id="rId222" xr:uid="{A7E20EE6-B233-4584-993D-84ADFEEAFF6E}"/>
    <hyperlink ref="E222" r:id="rId223" xr:uid="{22E4CBFC-A10C-4723-9DD5-75162911CFFB}"/>
    <hyperlink ref="E327" r:id="rId224" xr:uid="{8F49B9A8-5019-42ED-88F1-5D4607DF77D0}"/>
    <hyperlink ref="E178" r:id="rId225" xr:uid="{11B39777-8897-446E-AF7F-FD0E1C2332A4}"/>
    <hyperlink ref="E164" r:id="rId226" xr:uid="{28FD7ED3-06EA-4D47-B2C2-440ADC96C67C}"/>
    <hyperlink ref="E276" r:id="rId227" xr:uid="{188687D0-2DA5-4E85-9F3D-92651A0D2075}"/>
    <hyperlink ref="E271" r:id="rId228" xr:uid="{D881B20F-43AB-4D40-96F8-9392938E9A5A}"/>
    <hyperlink ref="E281" r:id="rId229" xr:uid="{58F9709C-75BA-4AF7-911C-7DA7FBB3BED5}"/>
    <hyperlink ref="E273" r:id="rId230" xr:uid="{E1F20697-E93A-45D7-B599-CA945765195D}"/>
    <hyperlink ref="E235" r:id="rId231" xr:uid="{E4042600-57A0-4AE0-8DE6-4FA623AA9876}"/>
    <hyperlink ref="E312" r:id="rId232" xr:uid="{7AF96734-19C9-44EC-9C5D-F72DA169A669}"/>
    <hyperlink ref="E259" r:id="rId233" xr:uid="{A90D2D4F-18ED-45CB-BA96-926CE47B1FF7}"/>
    <hyperlink ref="E297" r:id="rId234" xr:uid="{CB714312-B6AC-423B-B5D2-938370B9ADD6}"/>
    <hyperlink ref="E286" r:id="rId235" xr:uid="{1D6EBA2C-E6C8-48AB-9B33-010C9F9D3F73}"/>
    <hyperlink ref="E299" r:id="rId236" xr:uid="{7AD96262-EDC2-4DB0-B6E8-935E8C73CF71}"/>
    <hyperlink ref="E292" r:id="rId237" xr:uid="{01116653-4990-4571-92FD-74265F85D330}"/>
    <hyperlink ref="E153" r:id="rId238" xr:uid="{264B3758-55BF-4AFD-A4D0-C0E3E0F6488F}"/>
    <hyperlink ref="E154" r:id="rId239" xr:uid="{5C794362-E657-4FC3-BCFC-A5CCCA3C3347}"/>
    <hyperlink ref="E155" r:id="rId240" xr:uid="{F47E276E-CCC3-4248-94DC-3265DFF3B967}"/>
    <hyperlink ref="E156" r:id="rId241" xr:uid="{A159A616-EE98-4080-BE51-53DDF2E095E5}"/>
    <hyperlink ref="E157" r:id="rId242" xr:uid="{1FBCF157-82AB-4FDC-A138-95A87B1A6596}"/>
    <hyperlink ref="E158" r:id="rId243" xr:uid="{F615EA11-EC4B-483B-90E0-B38FACFCB97C}"/>
    <hyperlink ref="E159" r:id="rId244" xr:uid="{FB0AC09D-D217-48A1-85FD-2DEF24D26FB3}"/>
    <hyperlink ref="E160" r:id="rId245" xr:uid="{91EBB6DA-86CD-4AAD-88F5-65532E4CC127}"/>
    <hyperlink ref="E162" r:id="rId246" xr:uid="{13697761-5F65-4654-AD6C-88998AEFD972}"/>
    <hyperlink ref="E165" r:id="rId247" xr:uid="{2F88522D-27EE-4014-9336-DED435E1753B}"/>
    <hyperlink ref="E166" r:id="rId248" xr:uid="{51F36CD3-43C4-4F6E-8D06-6D2E01518EFC}"/>
    <hyperlink ref="E167" r:id="rId249" xr:uid="{6B819CAE-15D1-457F-BBDE-4CADE32B0BE7}"/>
    <hyperlink ref="E170" r:id="rId250" xr:uid="{2C5618B7-100A-4491-808A-5842F345AF3C}"/>
    <hyperlink ref="E192" r:id="rId251" xr:uid="{3F154100-1B6A-45B7-9FD0-DAAB44AC8D70}"/>
    <hyperlink ref="E195" r:id="rId252" xr:uid="{76057894-0020-4873-A235-A188ECDC0A4F}"/>
    <hyperlink ref="E197" r:id="rId253" xr:uid="{2F37EC7C-57E8-4596-96B5-FCD789E67C32}"/>
    <hyperlink ref="E198" r:id="rId254" xr:uid="{D8E3E38A-BCB9-4CA8-A362-2919E3197C52}"/>
    <hyperlink ref="E202" r:id="rId255" xr:uid="{DF7D5FD6-5333-4821-B622-84CA35283989}"/>
    <hyperlink ref="E201" r:id="rId256" xr:uid="{D1156840-DFAB-4531-93D2-48041284E538}"/>
    <hyperlink ref="E203" r:id="rId257" xr:uid="{D8CACE8E-BDA6-48AD-8578-52B9944EB6ED}"/>
    <hyperlink ref="E206" r:id="rId258" xr:uid="{69341960-6BDC-4DC2-8077-A43C8E9AEDAE}"/>
    <hyperlink ref="E205" r:id="rId259" xr:uid="{C118BD0D-F6EC-4D60-9F3A-F483C50960D1}"/>
    <hyperlink ref="E261" r:id="rId260" xr:uid="{85CCF239-120D-4067-A004-39A200F50E8D}"/>
    <hyperlink ref="E264" r:id="rId261" xr:uid="{7B033E74-4C27-480F-8E73-C59E3A7D618C}"/>
    <hyperlink ref="E269" r:id="rId262" xr:uid="{D9C22428-E53E-44DD-8A2A-BAA408B0B8A8}"/>
    <hyperlink ref="E277" r:id="rId263" xr:uid="{4C5C62E5-AAA6-4A16-BCC7-4285142CCFB9}"/>
    <hyperlink ref="E283" r:id="rId264" xr:uid="{8EF5B1F7-92B0-423D-91EA-FF9FD1ADA14D}"/>
    <hyperlink ref="E285" r:id="rId265" xr:uid="{077C36CE-F212-471D-8F1F-2495592EF12B}"/>
    <hyperlink ref="E284" r:id="rId266" xr:uid="{02653C4C-2D77-46F5-9F85-BC9C7C8D5D9B}"/>
    <hyperlink ref="E298" r:id="rId267" xr:uid="{18146464-DC74-4616-AA99-2D326E199DF8}"/>
    <hyperlink ref="E300" r:id="rId268" xr:uid="{45697331-4138-451F-AE0F-F06912EE91DC}"/>
    <hyperlink ref="E301" r:id="rId269" xr:uid="{6EA384AD-9D42-4477-A93F-D34E12794E35}"/>
    <hyperlink ref="E306" r:id="rId270" xr:uid="{EC531F85-6103-4254-B7F5-E2BC290D5369}"/>
    <hyperlink ref="E307" r:id="rId271" xr:uid="{399F405D-61DF-4ECF-B44C-9E07E02A6C88}"/>
    <hyperlink ref="E296" r:id="rId272" xr:uid="{81DDF101-823C-4A6C-8EC9-11737C112907}"/>
    <hyperlink ref="E295" r:id="rId273" xr:uid="{FE70537D-5429-4204-B3D1-E27F5C88F8FC}"/>
    <hyperlink ref="E291" r:id="rId274" xr:uid="{2DA3727C-68D0-48BE-89EA-C42316EF742A}"/>
    <hyperlink ref="E336" r:id="rId275" xr:uid="{2B89F471-9DD0-4D84-8014-9A7C00610818}"/>
    <hyperlink ref="E334" r:id="rId276" xr:uid="{3F35E1D5-0087-4A0F-8C17-3F40E9A91FC5}"/>
    <hyperlink ref="E333" r:id="rId277" xr:uid="{8B88B1C4-0D28-4799-9C46-3148C67797F6}"/>
    <hyperlink ref="E331" r:id="rId278" xr:uid="{F7ACF91F-036C-48EE-8357-4A43BB812076}"/>
    <hyperlink ref="E332" r:id="rId279" xr:uid="{D71323C8-2355-47C4-85DE-1815326FD5D9}"/>
    <hyperlink ref="E330" r:id="rId280" xr:uid="{D27B55D1-1736-4C70-949F-5EE69AF552C7}"/>
    <hyperlink ref="E329" r:id="rId281" xr:uid="{ABDB4E00-2EBC-4AFD-A9EB-10EA392469A8}"/>
    <hyperlink ref="E324" r:id="rId282" xr:uid="{9E601E7E-AC64-4A41-93AE-445501D616CB}"/>
    <hyperlink ref="E323" r:id="rId283" xr:uid="{96662C2E-BB5D-4ED7-818D-D696B957642F}"/>
    <hyperlink ref="E322" r:id="rId284" xr:uid="{C64DA96E-B681-4040-957A-AB85532C0532}"/>
    <hyperlink ref="E321" r:id="rId285" xr:uid="{D3763525-B890-49D9-8869-67127E159C47}"/>
    <hyperlink ref="E320" r:id="rId286" xr:uid="{10FE9E63-8E16-4EC3-AC15-3171FF287FDE}"/>
    <hyperlink ref="E319" r:id="rId287" xr:uid="{413E1EF5-5D57-48E9-A359-39F47DE495A2}"/>
    <hyperlink ref="E316" r:id="rId288" xr:uid="{FAA13627-82E4-465E-B4C0-D435B729425B}"/>
    <hyperlink ref="E315" r:id="rId289" xr:uid="{AE2C719D-682F-4DD3-AE3D-2FE2E3B8CD4E}"/>
    <hyperlink ref="E314" r:id="rId290" xr:uid="{FC392964-829D-4E65-9A3B-9EDC3EE9BFD0}"/>
    <hyperlink ref="E313" r:id="rId291" xr:uid="{07BB79B6-DF87-4DBA-B3C1-941E6E1CE296}"/>
    <hyperlink ref="E310" r:id="rId292" xr:uid="{D7404C92-C529-4FE0-AAB8-2B454ED2AB0E}"/>
    <hyperlink ref="E308" r:id="rId293" xr:uid="{30E2F4AD-B6EC-4EB5-B80E-AAF111C33031}"/>
    <hyperlink ref="E258" r:id="rId294" xr:uid="{E63B674E-4E36-44BC-AF5C-DDDE337F8B30}"/>
    <hyperlink ref="E257" r:id="rId295" xr:uid="{22333EEE-2637-47A9-816D-AE6DC1648D31}"/>
    <hyperlink ref="E256" r:id="rId296" xr:uid="{47FBCBF9-6753-467F-B400-A7AF54D02890}"/>
    <hyperlink ref="E255" r:id="rId297" xr:uid="{46201030-10CC-43EC-8A6D-6CC86ACBE041}"/>
    <hyperlink ref="E254" r:id="rId298" xr:uid="{5EBC4844-8BE5-4CEB-A2CC-7A09A3B707A6}"/>
    <hyperlink ref="E253" r:id="rId299" xr:uid="{B681D6A1-24B2-4898-AB63-392617C25187}"/>
    <hyperlink ref="E252" r:id="rId300" xr:uid="{31AA43C9-C66F-418A-84BB-E32784F483F2}"/>
    <hyperlink ref="E250" r:id="rId301" xr:uid="{2E59D016-E4A6-4501-8613-11B4EA79C8AE}"/>
    <hyperlink ref="E247" r:id="rId302" xr:uid="{FCC8A8B2-90FC-4E5F-9C06-56DE2F15BEE4}"/>
    <hyperlink ref="E210" r:id="rId303" xr:uid="{069BE60F-3C1B-4466-BC6A-A85A268C6EA6}"/>
    <hyperlink ref="E244" r:id="rId304" xr:uid="{A828FDD5-E455-4E4F-9D3C-134E9DFC5713}"/>
    <hyperlink ref="E243" r:id="rId305" xr:uid="{3FFEB77C-6072-4FB2-AD73-A967E04A123A}"/>
    <hyperlink ref="E242" r:id="rId306" xr:uid="{BDE2DE16-76E6-4499-B99A-CE2AB700B6E4}"/>
    <hyperlink ref="E241" r:id="rId307" xr:uid="{D220FA2F-774A-46C0-99F2-D440570830E1}"/>
    <hyperlink ref="E240" r:id="rId308" xr:uid="{8831073D-876F-4B84-AE4B-C7253BE0D992}"/>
    <hyperlink ref="E238" r:id="rId309" xr:uid="{D02ED7BD-8037-49B6-A69D-F3BA772FE99D}"/>
    <hyperlink ref="E232" r:id="rId310" xr:uid="{7CE753A6-EECA-460B-AED4-43BB6ADF3394}"/>
    <hyperlink ref="E231" r:id="rId311" xr:uid="{F8FA7ADA-300A-42EA-9015-064A07F868B9}"/>
    <hyperlink ref="E229" r:id="rId312" xr:uid="{BDFB4D24-AF4A-4DD0-B31F-219FFF22522A}"/>
    <hyperlink ref="E227" r:id="rId313" xr:uid="{91A29643-8499-4B0D-A050-E96B6E47090C}"/>
    <hyperlink ref="E223" r:id="rId314" xr:uid="{143E2904-7A25-4C82-B28B-D624FCA68502}"/>
    <hyperlink ref="E220" r:id="rId315" xr:uid="{B6FA9E7D-DAC6-46D8-B716-E6D228EE4621}"/>
    <hyperlink ref="E216" r:id="rId316" xr:uid="{6487DD46-3D9B-4155-B0E0-C18BA7C02F3B}"/>
    <hyperlink ref="E212" r:id="rId317" xr:uid="{38907634-56A6-491F-AE68-105328EC779D}"/>
    <hyperlink ref="E209" r:id="rId318" xr:uid="{D821F47A-1658-4A55-A77C-A6A6BD73071E}"/>
    <hyperlink ref="E191" r:id="rId319" xr:uid="{FE83E95A-CCA4-4E6D-BCC6-82803FD533BB}"/>
    <hyperlink ref="E190" r:id="rId320" xr:uid="{067D4DA8-1981-4523-ACE0-4B3340A58A49}"/>
    <hyperlink ref="E189" r:id="rId321" xr:uid="{A13EC740-8EB0-4261-BEED-E701001FD1F5}"/>
    <hyperlink ref="E188" r:id="rId322" xr:uid="{21503ABB-2444-4479-BA59-2380F041BE1B}"/>
    <hyperlink ref="E187" r:id="rId323" xr:uid="{BE5594D4-9680-4C92-AF2E-842D5C55F0BA}"/>
    <hyperlink ref="E186" r:id="rId324" xr:uid="{06AB2396-1422-4CEF-A9C2-A2E4ACE5EB7B}"/>
    <hyperlink ref="E185" r:id="rId325" xr:uid="{D3ED1F57-2BD1-4BEC-945F-B03B1264A2AD}"/>
    <hyperlink ref="E184" r:id="rId326" xr:uid="{DA4FA3ED-A243-4721-A6D0-1BFB6ABEB386}"/>
    <hyperlink ref="E183" r:id="rId327" xr:uid="{4A3A1B3C-1093-470B-9B3B-135D399C0624}"/>
    <hyperlink ref="E181" r:id="rId328" xr:uid="{89BBDD38-9163-423D-AB30-FB3DC691FD8C}"/>
    <hyperlink ref="E180" r:id="rId329" xr:uid="{117FC086-516C-48A9-8BC5-6DAF8CC0F383}"/>
    <hyperlink ref="E172" r:id="rId330" xr:uid="{E2061EB8-6912-42BC-A1B1-46F28384E95C}"/>
    <hyperlink ref="E171" r:id="rId331" xr:uid="{6CCD4632-2256-40B5-ADAD-336C62E1B4EE}"/>
    <hyperlink ref="E152" r:id="rId332" xr:uid="{601CF223-0A74-4819-9C0F-DD7851B26116}"/>
    <hyperlink ref="G152" r:id="rId333" xr:uid="{28451CCC-5AFD-41FD-9D0C-3C271DCA9BE7}"/>
    <hyperlink ref="G153:G154" r:id="rId334" display="https://marionrecord.com/" xr:uid="{6FB6B316-8833-46BF-B4CC-20C8264E3F08}"/>
    <hyperlink ref="G162" r:id="rId335" display="https://business.opchamber.org/memberdirectory/Details/town-square-publications-918130" xr:uid="{38178F63-6EE6-4EC6-9A2F-6D281A1CD04C}"/>
    <hyperlink ref="G165" r:id="rId336" xr:uid="{6855B2C3-AF44-4D8C-8A23-7E8645DF14FB}"/>
    <hyperlink ref="G189" r:id="rId337" xr:uid="{79D6D53F-8101-441A-AB89-A480E2960810}"/>
    <hyperlink ref="E194" r:id="rId338" xr:uid="{CF004044-2EA9-418B-8FCD-C746F3821A70}"/>
    <hyperlink ref="I199" r:id="rId339" xr:uid="{35D8C9B9-8CE0-47DC-9D35-4EE14FE7913F}"/>
    <hyperlink ref="G199" r:id="rId340" xr:uid="{A535D0DD-3C91-43F2-A166-E04139BCAB9E}"/>
    <hyperlink ref="G201" r:id="rId341" xr:uid="{82598D99-C383-48FC-B3FB-73792C49CBB7}"/>
    <hyperlink ref="I213" r:id="rId342" xr:uid="{FFCC0475-49D5-4295-A1BB-AEBCB428E9BB}"/>
    <hyperlink ref="G215" r:id="rId343" xr:uid="{C09C3DBF-11F2-4F0B-88BF-A4C7733B76B9}"/>
    <hyperlink ref="G225" r:id="rId344" xr:uid="{812EE1BB-66C5-4760-816E-E6EECFC23FE1}"/>
    <hyperlink ref="G233" r:id="rId345" xr:uid="{B1F0AE05-4503-430F-9C8A-559C2C832219}"/>
    <hyperlink ref="G238" r:id="rId346" xr:uid="{C7DE71D3-3D15-4E43-8100-22F6A5436347}"/>
    <hyperlink ref="G247" r:id="rId347" xr:uid="{76C64A43-40C7-4FE8-832E-0CEE072F525D}"/>
    <hyperlink ref="I248" r:id="rId348" xr:uid="{AB0EDCF5-E361-4DBA-A92E-79D50897915C}"/>
    <hyperlink ref="G259" r:id="rId349" xr:uid="{28451FF1-070C-4AD6-8886-94E5961D4A08}"/>
    <hyperlink ref="G265" r:id="rId350" xr:uid="{C682D8CE-AB80-4F52-9AC9-53D8A6C0B7B1}"/>
    <hyperlink ref="G267" r:id="rId351" xr:uid="{6DABD346-3039-4830-A49B-4BBDDF7009B0}"/>
    <hyperlink ref="G269" r:id="rId352" xr:uid="{A67DE7C3-CEAF-4E80-AB6B-C22A0334FE05}"/>
    <hyperlink ref="G279" r:id="rId353" xr:uid="{9D6AFF66-4702-4DFA-9300-696AACE4B8B1}"/>
    <hyperlink ref="G284" r:id="rId354" xr:uid="{8D22BECC-A690-4064-97E1-FD6F0A70A233}"/>
    <hyperlink ref="G292" r:id="rId355" xr:uid="{FADF27BA-5057-45EA-90F0-44A094FE22CB}"/>
    <hyperlink ref="G294" r:id="rId356" xr:uid="{27C52C0D-B425-477D-80E4-5F233D322194}"/>
    <hyperlink ref="G298" r:id="rId357" xr:uid="{A820CB75-0E4A-4BF0-BFAC-5B5DB18A55E4}"/>
    <hyperlink ref="G313" r:id="rId358" xr:uid="{F46983F2-F113-476D-8027-941C6CF080C3}"/>
    <hyperlink ref="G314" r:id="rId359" xr:uid="{B98206C4-9E84-4758-8763-4B98D366D3AE}"/>
    <hyperlink ref="G315" r:id="rId360" xr:uid="{09F69240-2496-4763-AF60-B05574960B00}"/>
    <hyperlink ref="G316" r:id="rId361" xr:uid="{5ECFF69F-A389-4E6D-8734-2AB6E11B5AF6}"/>
    <hyperlink ref="G318" r:id="rId362" xr:uid="{740B712B-D0C8-4B0E-B745-062657E28218}"/>
    <hyperlink ref="G321" r:id="rId363" xr:uid="{0DDA020B-9058-48F7-91A2-4B8455142FD4}"/>
  </hyperlinks>
  <pageMargins left="0.75" right="0.75" top="1" bottom="1" header="0.5" footer="0.5"/>
  <pageSetup orientation="portrait" r:id="rId364"/>
  <legacyDrawing r:id="rId36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40F66EDC0ED4BA4A2E9DB2A44ED85" ma:contentTypeVersion="4" ma:contentTypeDescription="Create a new document." ma:contentTypeScope="" ma:versionID="b5d2fc0210af1b53cddbceb8a03bb88d">
  <xsd:schema xmlns:xsd="http://www.w3.org/2001/XMLSchema" xmlns:xs="http://www.w3.org/2001/XMLSchema" xmlns:p="http://schemas.microsoft.com/office/2006/metadata/properties" xmlns:ns3="d24993b1-04d1-49db-b7bb-d1a68d329d95" targetNamespace="http://schemas.microsoft.com/office/2006/metadata/properties" ma:root="true" ma:fieldsID="ca8395bfd61184e392989a58069fefd3" ns3:_="">
    <xsd:import namespace="d24993b1-04d1-49db-b7bb-d1a68d329d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993b1-04d1-49db-b7bb-d1a68d329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61315-1583-4507-8746-A1627D47058F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24993b1-04d1-49db-b7bb-d1a68d329d9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06D03BA-1741-4DDD-A945-7D79842C31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139D31-F6C0-4D14-9A49-AB4D4B249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993b1-04d1-49db-b7bb-d1a68d329d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Outlets List 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Christina</cp:lastModifiedBy>
  <cp:lastPrinted>2024-07-15T14:56:45Z</cp:lastPrinted>
  <dcterms:created xsi:type="dcterms:W3CDTF">2024-03-04T17:07:00Z</dcterms:created>
  <dcterms:modified xsi:type="dcterms:W3CDTF">2025-01-14T16:57:25Z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0x010100C8640F66EDC0ED4BA4A2E9DB2A44ED85</vt:lpwstr>
  </property>
</Properties>
</file>